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3F9136-1428-42BC-B389-12DBD3B8551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прайс" sheetId="1" r:id="rId1"/>
  </sheets>
  <definedNames>
    <definedName name="_xlnm._FilterDatabase" localSheetId="0" hidden="1">прайс!$A$10:$AZ$132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9" i="1" l="1"/>
  <c r="Q90" i="1"/>
  <c r="Q91" i="1"/>
  <c r="Q92" i="1"/>
  <c r="Q93" i="1"/>
  <c r="Q94" i="1"/>
  <c r="Q95" i="1"/>
  <c r="Q96" i="1"/>
  <c r="Q97" i="1"/>
  <c r="Q98" i="1"/>
  <c r="C94" i="1"/>
  <c r="D94" i="1"/>
  <c r="E94" i="1"/>
  <c r="F94" i="1"/>
  <c r="I94" i="1"/>
  <c r="C93" i="1"/>
  <c r="D93" i="1"/>
  <c r="E93" i="1"/>
  <c r="F93" i="1"/>
  <c r="I93" i="1"/>
  <c r="C92" i="1"/>
  <c r="D92" i="1"/>
  <c r="E92" i="1"/>
  <c r="F92" i="1"/>
  <c r="I92" i="1"/>
  <c r="C91" i="1"/>
  <c r="D91" i="1"/>
  <c r="E91" i="1"/>
  <c r="F91" i="1"/>
  <c r="I91" i="1"/>
  <c r="C90" i="1"/>
  <c r="D90" i="1"/>
  <c r="E90" i="1"/>
  <c r="F90" i="1"/>
  <c r="I90" i="1"/>
  <c r="Q82" i="1"/>
  <c r="Q83" i="1"/>
  <c r="Q84" i="1"/>
  <c r="Q85" i="1"/>
  <c r="I82" i="1"/>
  <c r="G82" i="1"/>
  <c r="F82" i="1"/>
  <c r="E82" i="1"/>
  <c r="D82" i="1"/>
  <c r="C82" i="1"/>
  <c r="C37" i="1"/>
  <c r="I37" i="1" s="1"/>
  <c r="C38" i="1"/>
  <c r="I38" i="1" s="1"/>
  <c r="C39" i="1"/>
  <c r="I39" i="1" s="1"/>
  <c r="C36" i="1"/>
  <c r="I36" i="1" s="1"/>
  <c r="C79" i="1"/>
  <c r="I79" i="1" s="1"/>
  <c r="C104" i="1"/>
  <c r="I104" i="1" s="1"/>
  <c r="C102" i="1"/>
  <c r="I102" i="1" s="1"/>
  <c r="C103" i="1"/>
  <c r="I103" i="1" s="1"/>
  <c r="C101" i="1"/>
  <c r="I101" i="1" s="1"/>
  <c r="Q39" i="1"/>
  <c r="Q40" i="1"/>
  <c r="Q41" i="1"/>
  <c r="Q42" i="1"/>
  <c r="Q43" i="1"/>
  <c r="Q44" i="1"/>
  <c r="Q45" i="1"/>
  <c r="Q47" i="1"/>
  <c r="Q48" i="1"/>
  <c r="Q49" i="1"/>
  <c r="Q51" i="1"/>
  <c r="Q52" i="1"/>
  <c r="Q53" i="1"/>
  <c r="Q54" i="1"/>
  <c r="Q56" i="1"/>
  <c r="Q57" i="1"/>
  <c r="Q58" i="1"/>
  <c r="Q59" i="1"/>
  <c r="Q60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7" i="1"/>
  <c r="Q88" i="1"/>
  <c r="Q99" i="1"/>
  <c r="Q100" i="1"/>
  <c r="Q101" i="1"/>
  <c r="Q102" i="1"/>
  <c r="Q103" i="1"/>
  <c r="Q104" i="1"/>
  <c r="Q105" i="1"/>
  <c r="Q106" i="1"/>
  <c r="Q107" i="1"/>
  <c r="Q108" i="1"/>
  <c r="Q109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34" i="1"/>
  <c r="Q35" i="1"/>
  <c r="Q36" i="1"/>
  <c r="Q37" i="1"/>
  <c r="Q38" i="1"/>
  <c r="Q29" i="1"/>
  <c r="Q30" i="1"/>
  <c r="Q31" i="1"/>
  <c r="Q3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G79" i="1"/>
  <c r="F79" i="1"/>
  <c r="E79" i="1"/>
  <c r="D79" i="1"/>
  <c r="I88" i="1"/>
  <c r="I89" i="1"/>
  <c r="I95" i="1"/>
  <c r="I96" i="1"/>
  <c r="I97" i="1"/>
  <c r="I98" i="1"/>
  <c r="I99" i="1"/>
  <c r="I100" i="1"/>
  <c r="I105" i="1"/>
  <c r="I106" i="1"/>
  <c r="I107" i="1"/>
  <c r="I108" i="1"/>
  <c r="I109" i="1"/>
  <c r="I87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80" i="1"/>
  <c r="I81" i="1"/>
  <c r="I83" i="1"/>
  <c r="I84" i="1"/>
  <c r="I85" i="1"/>
  <c r="I62" i="1"/>
  <c r="I57" i="1"/>
  <c r="I58" i="1"/>
  <c r="I59" i="1"/>
  <c r="I60" i="1"/>
  <c r="I56" i="1"/>
  <c r="I52" i="1"/>
  <c r="I53" i="1"/>
  <c r="I54" i="1"/>
  <c r="I51" i="1"/>
  <c r="I48" i="1"/>
  <c r="I49" i="1"/>
  <c r="I47" i="1"/>
  <c r="I35" i="1"/>
  <c r="I40" i="1"/>
  <c r="I41" i="1"/>
  <c r="I42" i="1"/>
  <c r="I43" i="1"/>
  <c r="I44" i="1"/>
  <c r="I45" i="1"/>
  <c r="I34" i="1"/>
  <c r="I30" i="1"/>
  <c r="I31" i="1"/>
  <c r="I32" i="1"/>
  <c r="I29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3" i="1"/>
  <c r="G106" i="1"/>
  <c r="F106" i="1"/>
  <c r="E106" i="1"/>
  <c r="D106" i="1"/>
  <c r="C106" i="1"/>
  <c r="D36" i="1" l="1"/>
  <c r="D37" i="1"/>
  <c r="D38" i="1"/>
  <c r="D39" i="1"/>
  <c r="E36" i="1"/>
  <c r="E37" i="1"/>
  <c r="E38" i="1"/>
  <c r="E39" i="1"/>
  <c r="F36" i="1"/>
  <c r="F37" i="1"/>
  <c r="F38" i="1"/>
  <c r="F39" i="1"/>
  <c r="F40" i="1"/>
  <c r="D104" i="1"/>
  <c r="E104" i="1"/>
  <c r="F104" i="1"/>
  <c r="D103" i="1"/>
  <c r="E103" i="1"/>
  <c r="F103" i="1"/>
  <c r="D102" i="1"/>
  <c r="E102" i="1"/>
  <c r="F102" i="1"/>
  <c r="D101" i="1"/>
  <c r="E101" i="1"/>
  <c r="F101" i="1"/>
  <c r="C40" i="1"/>
  <c r="D40" i="1"/>
  <c r="E40" i="1"/>
  <c r="G40" i="1"/>
  <c r="G97" i="1"/>
  <c r="F97" i="1"/>
  <c r="E97" i="1"/>
  <c r="D97" i="1"/>
  <c r="C97" i="1"/>
  <c r="F113" i="1"/>
  <c r="E113" i="1"/>
  <c r="D113" i="1"/>
  <c r="C113" i="1"/>
  <c r="F114" i="1"/>
  <c r="E114" i="1"/>
  <c r="D114" i="1"/>
  <c r="C114" i="1"/>
  <c r="F112" i="1"/>
  <c r="E112" i="1"/>
  <c r="D112" i="1"/>
  <c r="C112" i="1"/>
  <c r="F111" i="1"/>
  <c r="E111" i="1"/>
  <c r="D111" i="1"/>
  <c r="C111" i="1"/>
  <c r="G32" i="1"/>
  <c r="F32" i="1"/>
  <c r="E32" i="1"/>
  <c r="D32" i="1"/>
  <c r="C32" i="1"/>
  <c r="C81" i="1"/>
  <c r="D81" i="1"/>
  <c r="E81" i="1"/>
  <c r="F81" i="1"/>
  <c r="G71" i="1"/>
  <c r="F71" i="1"/>
  <c r="E71" i="1"/>
  <c r="D71" i="1"/>
  <c r="C71" i="1"/>
  <c r="G73" i="1"/>
  <c r="F73" i="1"/>
  <c r="E73" i="1"/>
  <c r="D73" i="1"/>
  <c r="C73" i="1"/>
  <c r="G78" i="1"/>
  <c r="F78" i="1"/>
  <c r="E78" i="1"/>
  <c r="D78" i="1"/>
  <c r="C78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25" i="1"/>
  <c r="F25" i="1"/>
  <c r="E25" i="1"/>
  <c r="D25" i="1"/>
  <c r="C25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107" i="1"/>
  <c r="F107" i="1"/>
  <c r="E107" i="1"/>
  <c r="D107" i="1"/>
  <c r="C107" i="1"/>
  <c r="F132" i="1"/>
  <c r="E132" i="1"/>
  <c r="D132" i="1"/>
  <c r="C132" i="1"/>
  <c r="G131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G109" i="1"/>
  <c r="F109" i="1"/>
  <c r="E109" i="1"/>
  <c r="D109" i="1"/>
  <c r="C109" i="1"/>
  <c r="G108" i="1"/>
  <c r="F108" i="1"/>
  <c r="E108" i="1"/>
  <c r="D108" i="1"/>
  <c r="C108" i="1"/>
  <c r="G105" i="1"/>
  <c r="F105" i="1"/>
  <c r="E105" i="1"/>
  <c r="D105" i="1"/>
  <c r="C105" i="1"/>
  <c r="G96" i="1"/>
  <c r="F96" i="1"/>
  <c r="E96" i="1"/>
  <c r="D96" i="1"/>
  <c r="C96" i="1"/>
  <c r="G95" i="1"/>
  <c r="F95" i="1"/>
  <c r="E95" i="1"/>
  <c r="D95" i="1"/>
  <c r="C95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0" i="1"/>
  <c r="F80" i="1"/>
  <c r="E80" i="1"/>
  <c r="D80" i="1"/>
  <c r="C80" i="1"/>
  <c r="G77" i="1"/>
  <c r="F77" i="1"/>
  <c r="E77" i="1"/>
  <c r="D77" i="1"/>
  <c r="C77" i="1"/>
  <c r="G72" i="1"/>
  <c r="F72" i="1"/>
  <c r="E72" i="1"/>
  <c r="D72" i="1"/>
  <c r="C72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F35" i="1"/>
  <c r="E35" i="1"/>
  <c r="D35" i="1"/>
  <c r="C35" i="1"/>
  <c r="F34" i="1"/>
  <c r="E34" i="1"/>
  <c r="D34" i="1"/>
  <c r="C34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7" i="1"/>
  <c r="F27" i="1"/>
  <c r="E27" i="1"/>
  <c r="D27" i="1"/>
  <c r="C27" i="1"/>
  <c r="G26" i="1"/>
  <c r="F26" i="1"/>
  <c r="E26" i="1"/>
  <c r="D26" i="1"/>
  <c r="C26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Q13" i="1"/>
  <c r="F13" i="1"/>
  <c r="E13" i="1"/>
  <c r="D13" i="1"/>
  <c r="C13" i="1"/>
  <c r="L8" i="1"/>
  <c r="L7" i="1" l="1"/>
  <c r="L6" i="1"/>
</calcChain>
</file>

<file path=xl/sharedStrings.xml><?xml version="1.0" encoding="utf-8"?>
<sst xmlns="http://schemas.openxmlformats.org/spreadsheetml/2006/main" count="680" uniqueCount="505">
  <si>
    <t>Издательство «Счастье внутри»
г. Ярославль, 
ул. Полушкина Роща, д.1</t>
  </si>
  <si>
    <t>для Оптового заказа</t>
  </si>
  <si>
    <t>ИНФОРМАЦИЯ ПО ЗАКАЗУ</t>
  </si>
  <si>
    <t> </t>
  </si>
  <si>
    <t>ВСЕГО</t>
  </si>
  <si>
    <t>Ваш заказ, без учета оптовой скидки руб</t>
  </si>
  <si>
    <t>Ваш заказ, с учетом оптовой скидки руб</t>
  </si>
  <si>
    <t>Штук (в россыпи)</t>
  </si>
  <si>
    <t>Название</t>
  </si>
  <si>
    <t>Заказ шт</t>
  </si>
  <si>
    <t>Цена при заказе от 300 000 руб.</t>
  </si>
  <si>
    <t>Цена при заказе от 100 000 руб.</t>
  </si>
  <si>
    <t>Цена при заказе от 50 000 руб.</t>
  </si>
  <si>
    <t>Цена при заказе от 20 000 руб.</t>
  </si>
  <si>
    <t>Цена маркетплейс с кошельком 3%</t>
  </si>
  <si>
    <t xml:space="preserve"> РРЦ</t>
  </si>
  <si>
    <t>Артикул</t>
  </si>
  <si>
    <t>ISBN</t>
  </si>
  <si>
    <t>Изображение</t>
  </si>
  <si>
    <t>Возраст</t>
  </si>
  <si>
    <t>Размер см (длина/ширина)</t>
  </si>
  <si>
    <t>Кол-во товара в заводской упаковке</t>
  </si>
  <si>
    <t>Заказ ИТОГО без учета скикди, руб</t>
  </si>
  <si>
    <t>Тактильные развивающие книги</t>
  </si>
  <si>
    <t>Серия книг "Трогательные истории"</t>
  </si>
  <si>
    <t>"Трогательные истории" Ферма"</t>
  </si>
  <si>
    <t>9785605019787</t>
  </si>
  <si>
    <t>https://clck.ru/3EfiaA</t>
  </si>
  <si>
    <t>1+</t>
  </si>
  <si>
    <t>17х17</t>
  </si>
  <si>
    <t>"Трогательные истории" Новый год"</t>
  </si>
  <si>
    <t>9785604848791</t>
  </si>
  <si>
    <t>https://clck.ru/3Efid7</t>
  </si>
  <si>
    <t xml:space="preserve">"Трогательные истории" Лес </t>
  </si>
  <si>
    <t>9785604547809</t>
  </si>
  <si>
    <t>https://clck.ru/3BxqTG</t>
  </si>
  <si>
    <t xml:space="preserve">"Трогательные истории" Сафари </t>
  </si>
  <si>
    <t>9785604411094</t>
  </si>
  <si>
    <t>https://clck.ru/3BxqWN</t>
  </si>
  <si>
    <t xml:space="preserve">"Трогательные истории" Транспорт </t>
  </si>
  <si>
    <t>нет в наличии</t>
  </si>
  <si>
    <t>9785604751787</t>
  </si>
  <si>
    <t>https://clck.ru/3Bxqbc</t>
  </si>
  <si>
    <t xml:space="preserve">"Трогательные истории" Домашние питомцы </t>
  </si>
  <si>
    <t>9785604751770</t>
  </si>
  <si>
    <t>https://clck.ru/3Bxqdb</t>
  </si>
  <si>
    <t>"Трогательные истории" Море</t>
  </si>
  <si>
    <t>9785604547861</t>
  </si>
  <si>
    <t>https://clck.ru/3Bxqiy</t>
  </si>
  <si>
    <t xml:space="preserve"> "Трогательные истории" Динозавры</t>
  </si>
  <si>
    <t>9785604547854</t>
  </si>
  <si>
    <t>https://clck.ru/3BxqoH</t>
  </si>
  <si>
    <t>Тактильная книга с окошками "Стой, не вздумай, не смотри"</t>
  </si>
  <si>
    <t>9785604411056</t>
  </si>
  <si>
    <t>https://clck.ru/3Bxqqp</t>
  </si>
  <si>
    <t>18х18</t>
  </si>
  <si>
    <t>Тактильная развивающая книга игрушка, сказка для детей "Три Поросенка"</t>
  </si>
  <si>
    <t>9785604848661</t>
  </si>
  <si>
    <t>https://clck.ru/3BxquC</t>
  </si>
  <si>
    <t>20,5х17,5</t>
  </si>
  <si>
    <t>Тактильная книга Веселые пупырышки "Транспорт"</t>
  </si>
  <si>
    <t>9785604786277</t>
  </si>
  <si>
    <t>https://clck.ru/3BxqvX</t>
  </si>
  <si>
    <t>17,8х23,8</t>
  </si>
  <si>
    <t>Тактильная книга Веселые пупырышки "Животные"</t>
  </si>
  <si>
    <t>9785604786284</t>
  </si>
  <si>
    <t>https://clck.ru/3Bxqxn</t>
  </si>
  <si>
    <t>17,8х23,9</t>
  </si>
  <si>
    <t>Книга с окошками "Ну очень большая Слониха"</t>
  </si>
  <si>
    <t>9785604656129</t>
  </si>
  <si>
    <t>https://clck.ru/3BxqzN</t>
  </si>
  <si>
    <t>17х20</t>
  </si>
  <si>
    <t>Книга с окошками "Ну очень приветливый Лис"</t>
  </si>
  <si>
    <t>9785604656136</t>
  </si>
  <si>
    <t>https://clck.ru/3Bxr2o</t>
  </si>
  <si>
    <t>Ароматные книги</t>
  </si>
  <si>
    <t>Ароматная книга "Вкусный День Рождения"</t>
  </si>
  <si>
    <t>9785604848609</t>
  </si>
  <si>
    <t>https://clck.ru/3Bxr58</t>
  </si>
  <si>
    <t>3+</t>
  </si>
  <si>
    <t>22х22</t>
  </si>
  <si>
    <t>Ароматная книга "Что стряслось"</t>
  </si>
  <si>
    <t>9785604656143</t>
  </si>
  <si>
    <t>https://clck.ru/3Bxr6Y</t>
  </si>
  <si>
    <t>Ароматная книга "Запутанная история"</t>
  </si>
  <si>
    <t>9785605019756</t>
  </si>
  <si>
    <t>https://clck.ru/3BxrAh</t>
  </si>
  <si>
    <t>Интерактивные книги</t>
  </si>
  <si>
    <t xml:space="preserve"> Книга с окошками "Смотри, кошка!"</t>
  </si>
  <si>
    <t>9785604656105</t>
  </si>
  <si>
    <t>https://clck.ru/3Efirs</t>
  </si>
  <si>
    <t xml:space="preserve"> Книга с окошками "Смотри, собака!"</t>
  </si>
  <si>
    <t>9785604656112</t>
  </si>
  <si>
    <t>https://clck.ru/3EfihB</t>
  </si>
  <si>
    <t>Что внутри человека? "Анатомия</t>
  </si>
  <si>
    <t>9785604411070</t>
  </si>
  <si>
    <t>https://clck.ru/3BxrDA</t>
  </si>
  <si>
    <t>33,5х23</t>
  </si>
  <si>
    <t>Книга-игра "Дом" как все устроено</t>
  </si>
  <si>
    <t>9785604751626</t>
  </si>
  <si>
    <t>https://clck.ru/3BxrEs</t>
  </si>
  <si>
    <t>Новогодняя книга для детей "Все про новый год"</t>
  </si>
  <si>
    <t>9785604786291</t>
  </si>
  <si>
    <t>https://clck.ru/3BxrFv</t>
  </si>
  <si>
    <t>Книга-Игра "Из кровати в Космос"</t>
  </si>
  <si>
    <t>9785604751688</t>
  </si>
  <si>
    <t>https://clck.ru/3BxrHw</t>
  </si>
  <si>
    <t>35х24</t>
  </si>
  <si>
    <t>"Ой! Показалось" Сказки для детей/Детские книги для детей с 3-х лет интерактивные с фонариком</t>
  </si>
  <si>
    <t>9785604751763</t>
  </si>
  <si>
    <t>https://clck.ru/3BxrMj</t>
  </si>
  <si>
    <t>32х22</t>
  </si>
  <si>
    <t>Интерактивная книга "Прятки на ферме"</t>
  </si>
  <si>
    <t>9785604751718</t>
  </si>
  <si>
    <t>20х20</t>
  </si>
  <si>
    <t>Книга о правилах поведения "Безопасность на улице"</t>
  </si>
  <si>
    <t>9785604848630</t>
  </si>
  <si>
    <t>https://clck.ru/3BxrXR</t>
  </si>
  <si>
    <t>Книга о правилах поведения "Безопасность дома"</t>
  </si>
  <si>
    <t>9785604848623</t>
  </si>
  <si>
    <t>https://clck.ru/3BxrZM</t>
  </si>
  <si>
    <t>Книга о правилах поведения "Волшебные слова"</t>
  </si>
  <si>
    <t>9785604848616</t>
  </si>
  <si>
    <t>https://clck.ru/3BxrcC</t>
  </si>
  <si>
    <t>Научная серия DISCOVERY</t>
  </si>
  <si>
    <t>Мои первые открытия "Животные"</t>
  </si>
  <si>
    <t>9785604751725</t>
  </si>
  <si>
    <t>https://clck.ru/3Bxrej</t>
  </si>
  <si>
    <t>33х25</t>
  </si>
  <si>
    <t>Мои первые открытия "Космос"</t>
  </si>
  <si>
    <t>9785604751732</t>
  </si>
  <si>
    <t>https://clck.ru/3Bxrfk</t>
  </si>
  <si>
    <t>Мои первые открытия  "Динозавры"</t>
  </si>
  <si>
    <t>9785604848647</t>
  </si>
  <si>
    <t>https://clck.ru/3Bxrh2</t>
  </si>
  <si>
    <t>Мои первые открытия  "Тело человека"</t>
  </si>
  <si>
    <t>9785604848654</t>
  </si>
  <si>
    <t>https://clck.ru/3BxrjH</t>
  </si>
  <si>
    <t>Книги для самых маленьких</t>
  </si>
  <si>
    <t>Книжка-малышка "Щенок"</t>
  </si>
  <si>
    <t>9785604786215</t>
  </si>
  <si>
    <t>https://clck.ru/3AmaM3</t>
  </si>
  <si>
    <t>0+</t>
  </si>
  <si>
    <t>10х10</t>
  </si>
  <si>
    <t>Книжка-малышка "Медвежонок"</t>
  </si>
  <si>
    <t>9785604786222</t>
  </si>
  <si>
    <t>https://clck.ru/3AmaXY</t>
  </si>
  <si>
    <t>Книжка-малышка "Малышка Улитка"</t>
  </si>
  <si>
    <t>9785604786239</t>
  </si>
  <si>
    <t>https://clck.ru/3BxrmN</t>
  </si>
  <si>
    <t>Книжка-малышка "Малыш Кит"</t>
  </si>
  <si>
    <t>9785604786246</t>
  </si>
  <si>
    <t>https://clck.ru/3BxrpT</t>
  </si>
  <si>
    <t>Подарочный набор для новорожденного из 4х книжек малышек</t>
  </si>
  <si>
    <t>9785604786260</t>
  </si>
  <si>
    <t>13х16</t>
  </si>
  <si>
    <t>Развивающие книги-игры</t>
  </si>
  <si>
    <t>9785604848753</t>
  </si>
  <si>
    <t>https://clck.ru/3BxrrB</t>
  </si>
  <si>
    <t>31х23</t>
  </si>
  <si>
    <t>Книга с музыкальным модулем "Первые слова"</t>
  </si>
  <si>
    <t>9785604848715</t>
  </si>
  <si>
    <t>https://clck.ru/3Bxrtw</t>
  </si>
  <si>
    <t>Книжка для купания "Считалочка-умывалочка"</t>
  </si>
  <si>
    <t>9785604848784</t>
  </si>
  <si>
    <t>https://clck.ru/3Bxrzk</t>
  </si>
  <si>
    <t>23х23</t>
  </si>
  <si>
    <t>Книжка для купания "Считалочка-купалочка"</t>
  </si>
  <si>
    <t>9785604786253</t>
  </si>
  <si>
    <t>https://clck.ru/3Bxrwv</t>
  </si>
  <si>
    <t>Тактильные пазлы "Веселая ферма"</t>
  </si>
  <si>
    <t>9785604411018</t>
  </si>
  <si>
    <t>https://clck.ru/3BxsBP</t>
  </si>
  <si>
    <t>24х24</t>
  </si>
  <si>
    <t>Тактильные пазлы "Жители леса"</t>
  </si>
  <si>
    <t>9785604848692</t>
  </si>
  <si>
    <t>https://clck.ru/3BxsEP</t>
  </si>
  <si>
    <t>Тактильные пазлы "Парк Динозавров"</t>
  </si>
  <si>
    <t>9785604848708</t>
  </si>
  <si>
    <t>https://clck.ru/3BxsGR</t>
  </si>
  <si>
    <t>Пазл- Сортер "Пожарная машина"</t>
  </si>
  <si>
    <t>9785605019732</t>
  </si>
  <si>
    <t>https://clck.ru/3CrFSS</t>
  </si>
  <si>
    <t>18х19</t>
  </si>
  <si>
    <t>Пазл-Сортер "Ветеринарная машина"</t>
  </si>
  <si>
    <t>9785605019725</t>
  </si>
  <si>
    <t>https://clck.ru/3CrFWL</t>
  </si>
  <si>
    <t xml:space="preserve">Пазл-Сортер "Мама и малыш" </t>
  </si>
  <si>
    <t>9785604411001</t>
  </si>
  <si>
    <t>https://clck.ru/3BxsHa</t>
  </si>
  <si>
    <t>Развивающие карточки Домана для развития речи для занятий с детьми "Животные"</t>
  </si>
  <si>
    <t>9785604848678</t>
  </si>
  <si>
    <t>https://clck.ru/3BxsaH</t>
  </si>
  <si>
    <t>15,5х10,5</t>
  </si>
  <si>
    <t>Тактильные карточки-говорилки с пупырышками "Первые Слова"</t>
  </si>
  <si>
    <t>9785605019749</t>
  </si>
  <si>
    <t>https://clck.ru/3CrFaK</t>
  </si>
  <si>
    <t>14х11</t>
  </si>
  <si>
    <t>Раскраска для малышей с заданиями Рисуем пальчиками "Сад и огород"</t>
  </si>
  <si>
    <t>9785604848739</t>
  </si>
  <si>
    <t>https://clck.ru/3BxseS</t>
  </si>
  <si>
    <t>22х26</t>
  </si>
  <si>
    <t>Раскраска для малышей с заданиями Рисуем пальчиками "Животные"</t>
  </si>
  <si>
    <t>9785604848722</t>
  </si>
  <si>
    <t>https://clck.ru/3BxuWq</t>
  </si>
  <si>
    <t>Раскраска для малышей с заданиями Рисуем пальчиками "Город профессий"</t>
  </si>
  <si>
    <t>9785604848746</t>
  </si>
  <si>
    <t>https://clck.ru/3BxuZi</t>
  </si>
  <si>
    <t>Остальной ассортимент</t>
  </si>
  <si>
    <t>Книга новогодняя сказка "В новый год мечтаю я"</t>
  </si>
  <si>
    <t>9785604547847</t>
  </si>
  <si>
    <t>https://clck.ru/3BxudK</t>
  </si>
  <si>
    <t>25,5х25,5</t>
  </si>
  <si>
    <t>Книга новогодняя сказка "Белоснежный новый год"</t>
  </si>
  <si>
    <t>9785605019770</t>
  </si>
  <si>
    <t>https://clck.ru/3Ax34A</t>
  </si>
  <si>
    <t>Книга новогодняя сказка "Доброе сердце"</t>
  </si>
  <si>
    <t>9785605019763</t>
  </si>
  <si>
    <t>https://clck.ru/3Ax2xa</t>
  </si>
  <si>
    <t>25,5х25,6</t>
  </si>
  <si>
    <t>Книги с окошками и диском "Ёжик ищет маму"</t>
  </si>
  <si>
    <t>9785604751794</t>
  </si>
  <si>
    <t>https://clck.ru/3Bxufi</t>
  </si>
  <si>
    <t>Книги с окошками и диском "Мишка ищет дом"</t>
  </si>
  <si>
    <t>9785604786208</t>
  </si>
  <si>
    <t>https://clck.ru/3AmawS</t>
  </si>
  <si>
    <t>Книга с окошками и фигурками сортер "Репка"</t>
  </si>
  <si>
    <t>9785604848760</t>
  </si>
  <si>
    <t>https://clck.ru/3Bxuqp</t>
  </si>
  <si>
    <t>Книги для детей игра с заданиями и переводными тату  "Пират"</t>
  </si>
  <si>
    <t>9785604656198</t>
  </si>
  <si>
    <t>https://clck.ru/3Bxuze</t>
  </si>
  <si>
    <t>2+</t>
  </si>
  <si>
    <t>21х28</t>
  </si>
  <si>
    <t>Книги для детей игра с заданиями и переводными тату  "СуперГерой"</t>
  </si>
  <si>
    <t>9785604751619</t>
  </si>
  <si>
    <t>https://clck.ru/3Bxv5k</t>
  </si>
  <si>
    <t>1040-10</t>
  </si>
  <si>
    <t>https://clck.ru/3C7G87</t>
  </si>
  <si>
    <t>23*23</t>
  </si>
  <si>
    <t>1040-11</t>
  </si>
  <si>
    <t>https://clck.ru/3C8McN</t>
  </si>
  <si>
    <t>1040-12</t>
  </si>
  <si>
    <t>https://clck.ru/3C8NKB</t>
  </si>
  <si>
    <t>1040-13</t>
  </si>
  <si>
    <t>https://clck.ru/3C6bvR</t>
  </si>
  <si>
    <t>1040-14</t>
  </si>
  <si>
    <t>https://clck.ru/3C7Fys</t>
  </si>
  <si>
    <t>Дополнительный блок для Альбома на кольцах (Белые листы)</t>
  </si>
  <si>
    <t>1040-16</t>
  </si>
  <si>
    <t>https://clck.ru/3C7FuZ</t>
  </si>
  <si>
    <t>24,5*24,5</t>
  </si>
  <si>
    <t>Дополнительный блок для Альбома на кольцах (Цветные+Белые+с разлиновкой листы)</t>
  </si>
  <si>
    <t>1040-17</t>
  </si>
  <si>
    <t>https://clck.ru/3C7FtT</t>
  </si>
  <si>
    <t>1040-2</t>
  </si>
  <si>
    <t>https://clck.ru/3C6bxN</t>
  </si>
  <si>
    <t>26*28</t>
  </si>
  <si>
    <t>1040-3</t>
  </si>
  <si>
    <t>https://clck.ru/3C7Fro</t>
  </si>
  <si>
    <t>1040-4</t>
  </si>
  <si>
    <t>https://clck.ru/3C7Fq6</t>
  </si>
  <si>
    <t>Уголки для оформления альбомов (408 шт)</t>
  </si>
  <si>
    <t>1040-18</t>
  </si>
  <si>
    <t>https://clck.ru/3C7FoX</t>
  </si>
  <si>
    <t>10*15</t>
  </si>
  <si>
    <t>1040-5</t>
  </si>
  <si>
    <t>https://clck.ru/3C6byt</t>
  </si>
  <si>
    <t>1040-6</t>
  </si>
  <si>
    <t>https://clck.ru/3C8Mi6</t>
  </si>
  <si>
    <t>1040-7</t>
  </si>
  <si>
    <t>https://clck.ru/3C6bzi</t>
  </si>
  <si>
    <t>1040-8</t>
  </si>
  <si>
    <t>https://clck.ru/3C6c3U</t>
  </si>
  <si>
    <t>1040-9</t>
  </si>
  <si>
    <t>https://clck.ru/3C6c4c</t>
  </si>
  <si>
    <t>Набор наклеек для оформления Альбома ЧБ ( 4 листа)</t>
  </si>
  <si>
    <t>1030-8</t>
  </si>
  <si>
    <t>https://clck.ru/3C7FTe</t>
  </si>
  <si>
    <t>18*12</t>
  </si>
  <si>
    <t>Набор наклеек для оформления Альбома Детские ( 4 листа)</t>
  </si>
  <si>
    <t>https://clck.ru/3C7Fdd</t>
  </si>
  <si>
    <t>Книга с окошками и фигурками сортер "Колобок"</t>
  </si>
  <si>
    <t>Книга с подвижным элементом"ЛОЖИМСЯ СПАТЬ"</t>
  </si>
  <si>
    <t>Книга с подвижным элементом "САДИМСЯ НА ГОРШОК"</t>
  </si>
  <si>
    <t>Книга с подвижным элементом "РЕЖИМ ДНЯ"</t>
  </si>
  <si>
    <t>Тактильная книга Веселые пупырышки "Перекличка"</t>
  </si>
  <si>
    <t>Книга-Сортер  «ПОМОГАЮ МАМЕ»</t>
  </si>
  <si>
    <t>Книга-Сортер  «ИДУ В МАГАЗИН»</t>
  </si>
  <si>
    <t>Книга-Сортер  "ЛЕЧУ ЗУБЫ"</t>
  </si>
  <si>
    <t>9785605173526</t>
  </si>
  <si>
    <t>9785605173502</t>
  </si>
  <si>
    <t>9785605173519</t>
  </si>
  <si>
    <t>9785605173533</t>
  </si>
  <si>
    <t>9785605173540</t>
  </si>
  <si>
    <t>9785605173557</t>
  </si>
  <si>
    <t>9785605173564</t>
  </si>
  <si>
    <t>https://clck.ru/3FeD7i</t>
  </si>
  <si>
    <t>https://clck.ru/3FeDEX</t>
  </si>
  <si>
    <t>https://clck.ru/3FeDHP</t>
  </si>
  <si>
    <t>https://clck.ru/3FeDMN</t>
  </si>
  <si>
    <t>https://clck.ru/3FeH79</t>
  </si>
  <si>
    <t>https://clck.ru/3FeHPY</t>
  </si>
  <si>
    <t>9785605019794</t>
  </si>
  <si>
    <t>1055/ПервыеСлова№1/Карточки</t>
  </si>
  <si>
    <t>Развивающие карточки Домана для малышей Первые слова</t>
  </si>
  <si>
    <t>7930084193530</t>
  </si>
  <si>
    <t>10,5х8,5</t>
  </si>
  <si>
    <t>https://clck.ru/3FeRJS</t>
  </si>
  <si>
    <t>16х16</t>
  </si>
  <si>
    <t>https://clck.ru/3FibEm</t>
  </si>
  <si>
    <t>https://clck.ru/3FibKN</t>
  </si>
  <si>
    <t>https://clck.ru/3FibRN</t>
  </si>
  <si>
    <t>17,5х17</t>
  </si>
  <si>
    <t>1048-13/ВеселаяКухня/Пазлы</t>
  </si>
  <si>
    <t>Пазл-Сортер "Веселая кухня"</t>
  </si>
  <si>
    <t>9785605173649</t>
  </si>
  <si>
    <t>1048-14/Зверосчет/Пазлы</t>
  </si>
  <si>
    <t>Пазл-Сортер "Зверосчёт"</t>
  </si>
  <si>
    <t>9785605173656</t>
  </si>
  <si>
    <t>Книга игрушка с окошками "Азбука на колёсах"</t>
  </si>
  <si>
    <t>1063-17/АзбукаНаКолесах/КнигаСОкошками</t>
  </si>
  <si>
    <t>9785605173588</t>
  </si>
  <si>
    <t>1067-10/Ферма/ТрогательныеИстории</t>
  </si>
  <si>
    <t>1067-9/НовыйГод/ТрогательныеИстории</t>
  </si>
  <si>
    <t>1067-1/Лес/ТрогательныеИстории</t>
  </si>
  <si>
    <t>1067/Сафари/ТрогательныеИстории</t>
  </si>
  <si>
    <t>1067-6/Транспорт/ТрогательныеИстории</t>
  </si>
  <si>
    <t>1067-5/Питомцы/ТрогательныеИстории</t>
  </si>
  <si>
    <t>1067-3/Море/ТрогательныеИстории</t>
  </si>
  <si>
    <t>1063-10/СтойНеВздумай/ТактилКнига</t>
  </si>
  <si>
    <t>1067-2/Дино/ТрогательныеИстории</t>
  </si>
  <si>
    <t>1066-7/ТриПоросенка/ТактилКнига</t>
  </si>
  <si>
    <t>1067-7/Транспорт/ПупырКнига</t>
  </si>
  <si>
    <t>1067-8/Животные/ПупырКнига</t>
  </si>
  <si>
    <t>1067-11/Перекличка/ПупырКнига</t>
  </si>
  <si>
    <t>1062-3/слониха/КнигаСОкошками</t>
  </si>
  <si>
    <t>1062-4/лис/КнигаСОкошками</t>
  </si>
  <si>
    <t>1061-2/ВкусныйДР/АромаКнига</t>
  </si>
  <si>
    <t>1061-1/ЧтоСтряслось/АромаКнига</t>
  </si>
  <si>
    <t>1061-3/ЗапутаннаяИстория/АромаКнига</t>
  </si>
  <si>
    <t>1062-2/СмотриСобака/КнигаСОкошками</t>
  </si>
  <si>
    <t>1062-1/СмотриКошка/КнигаСОкошками</t>
  </si>
  <si>
    <t>1062/ЧтоВнутриЧеловека/КнигаРаскладушка</t>
  </si>
  <si>
    <t>1062-5/Дом/КнигаРаскладушка</t>
  </si>
  <si>
    <t>1062-6/ВсёПроНГ/КнигаРаскладушка</t>
  </si>
  <si>
    <t>1066-3/ИзКроватиВКосмос/КнигаРаскладушка</t>
  </si>
  <si>
    <t>1063-2/ОйПоказалось/КнигаУФ</t>
  </si>
  <si>
    <t>1066-1/ПряткиНаФерме/СПодвижнымЭл</t>
  </si>
  <si>
    <t>1066-6/БезопНаУлице/СПодвижнымЭл</t>
  </si>
  <si>
    <t>1066-5/БезопДома/СПодвижнымЭл</t>
  </si>
  <si>
    <t>1066-4/ВолшебныеСлова/СПодвижнымЭл</t>
  </si>
  <si>
    <t>1065-6/Животные/Дискавери</t>
  </si>
  <si>
    <t>1065-7/Космос/Дискавери</t>
  </si>
  <si>
    <t>1063-12/Динозавры/Дискавери</t>
  </si>
  <si>
    <t>1063-13/ТелоЧеловека/Дискавери</t>
  </si>
  <si>
    <t>1100-1/Щенок/Грызунок</t>
  </si>
  <si>
    <t>1100-2/Медвежонок/Грызунок</t>
  </si>
  <si>
    <t>1100-3/Улитка/Грызунок</t>
  </si>
  <si>
    <t>1100-4/Кит/Грызунок</t>
  </si>
  <si>
    <t>1100-5/Грызунок/Набор</t>
  </si>
  <si>
    <t>1079-1/БольшаяРазвивающаяКнига/Слипучками</t>
  </si>
  <si>
    <t>1054-3/ПервыеСлова/МузКнига</t>
  </si>
  <si>
    <t>1111/Умывалочка/КнигаДляКупания</t>
  </si>
  <si>
    <t>1110/Купалочка/КнигаДляКупания</t>
  </si>
  <si>
    <t>1050/ферма/ТактилПазлы</t>
  </si>
  <si>
    <t>1050/лес/ТактилПазлы</t>
  </si>
  <si>
    <t>1050/дино/ТактилПазлы</t>
  </si>
  <si>
    <t>1048-12/ПожарнаяМашина/Пазлы</t>
  </si>
  <si>
    <t>1048-11/ВетеринарнаяМашина/Пазлы</t>
  </si>
  <si>
    <t>1048/МамаИМалыш/Пазлы</t>
  </si>
  <si>
    <t>1079/Животные/КарточкаСортер</t>
  </si>
  <si>
    <t>1079-10/ПервыеСлова/КарточкиПупырышки</t>
  </si>
  <si>
    <t>1069-3/СадОгород/ПальчикРаскраска</t>
  </si>
  <si>
    <t>1069-2/Животные/ПальчикРаскраска</t>
  </si>
  <si>
    <t>1069-4/Город/ПальчикРаскраска</t>
  </si>
  <si>
    <t>1068/ВНовыйГодМечтаюЯ/КнигаИстория</t>
  </si>
  <si>
    <t>1068-2/БелоснежныйНовыйГод/КнигаИстория</t>
  </si>
  <si>
    <t>1068-1/НовогодняяИсторияДоброеСердце/КнигаИстория</t>
  </si>
  <si>
    <t>1065-8/ЁжикИщетМаму/СПодвижнымЭл</t>
  </si>
  <si>
    <t>1065-9/МишкаИщетДом/СПодвижнымЭл</t>
  </si>
  <si>
    <t>1066-10/ЛожимсяСпать/СПодвижнымЭл</t>
  </si>
  <si>
    <t>1066-11/СадимсяНаГоршок/СПодвижнымЭл</t>
  </si>
  <si>
    <t>1066-12/РежимДня/СПодвижнымЭл</t>
  </si>
  <si>
    <t>1063-14/Репка/КнигаСортер</t>
  </si>
  <si>
    <t>1063-16/Колобок/КнигаСортер</t>
  </si>
  <si>
    <t>1070/Пират/Раскраска</t>
  </si>
  <si>
    <t>1070-2/Супергерой/Раскраска</t>
  </si>
  <si>
    <t>Артикул WB</t>
  </si>
  <si>
    <t>https://clck.ru/3Ft2iV</t>
  </si>
  <si>
    <t>https://clck.ru/3Ft2mL</t>
  </si>
  <si>
    <t>https://clck.ru/3Ft2oP</t>
  </si>
  <si>
    <t>1061-4/ЧемПахнетМама/АромаКнига</t>
  </si>
  <si>
    <t>https://clck.ru/3GRvJ7</t>
  </si>
  <si>
    <t>Артикул OZON</t>
  </si>
  <si>
    <t>9785605268048</t>
  </si>
  <si>
    <t>Фотоальбомы, ежедневники для беременных и аксессуары для Альбомов</t>
  </si>
  <si>
    <t>1027/Ваниль/ЕжедневникДляБудущихМам</t>
  </si>
  <si>
    <t>1027-2/Нежность/ЕжедневникДляБудущихМам</t>
  </si>
  <si>
    <t>1027-1/Мокко/ЕжедневникДляБудущихМам</t>
  </si>
  <si>
    <t>1027-3/Радуга/ЕжедневникДляБудущихМам</t>
  </si>
  <si>
    <t>Дневник будущей мамы Ежедневник (Ваниль)</t>
  </si>
  <si>
    <t>Дневник будущей мамы Ежедневник (Нежность)</t>
  </si>
  <si>
    <t>Дневник будущей мамы Ежедневник (Мокко)</t>
  </si>
  <si>
    <t>Дневник будущей мамы Ежедневник (Радуга)</t>
  </si>
  <si>
    <t>https://clck.ru/3Gi9Hy</t>
  </si>
  <si>
    <t>https://clck.ru/3Gi9LC</t>
  </si>
  <si>
    <t>https://clck.ru/3Gi9PH</t>
  </si>
  <si>
    <t>https://clck.ru/3Gi9Ru</t>
  </si>
  <si>
    <t>1066-13/ПрыгСкок/СПодвижнымЭл</t>
  </si>
  <si>
    <t>9785605173571</t>
  </si>
  <si>
    <t>Книга для малышей с подвижными элементами "ПРЫГ-СКОК"</t>
  </si>
  <si>
    <t>https://clck.ru/3Gi9w9</t>
  </si>
  <si>
    <t>23х27</t>
  </si>
  <si>
    <t>13х18</t>
  </si>
  <si>
    <t>Вес гр</t>
  </si>
  <si>
    <t>19х21,5</t>
  </si>
  <si>
    <t>Альбом на кольцах Сердце Розовый (Обложка ткань)</t>
  </si>
  <si>
    <t>Альбом на кольцах Сердце Серый (Обложка ткань)</t>
  </si>
  <si>
    <t>Альбом на кольцах Сердце Бежевый (Обложка ткань)</t>
  </si>
  <si>
    <t>Альбом от 0 до 1 года Мишки/Радуга Графит (Обложка Ткань)</t>
  </si>
  <si>
    <t>Альбом от 0 до 1 года Мишки/Радуга Розовый (Обложка Ткань)</t>
  </si>
  <si>
    <t>Альбом от 0 до 1 года Мишки/Радуга Розовый (Обложка картон)</t>
  </si>
  <si>
    <t>Альбом от 0 до 1 года Мишки/Радуга Беж (Обложка Ткань)</t>
  </si>
  <si>
    <t>Альбом от 0 до 1 года Мишки/Радуга Серый (Обложка картон)</t>
  </si>
  <si>
    <t>Альбом с рождения до 5 лет Клапана/Ножки Графит (Обложка ткань)</t>
  </si>
  <si>
    <t>Альбом с рождения до 5 лет Клапана/Ножки Розовый (Обложка картон)</t>
  </si>
  <si>
    <t>Альбом с рождения до 5 лет Клапана/Ножки Розовый (Обложка Ткань)</t>
  </si>
  <si>
    <t>Альбом с рождения до 5 лет  Клапана/Ножки Беж (Обложка ткань)</t>
  </si>
  <si>
    <t>Альбом с рождения до 5 лет Клапана/Ножки Серый (Обложка картон)</t>
  </si>
  <si>
    <t>Книга с подвижным элементом "Учусь одеваться"</t>
  </si>
  <si>
    <t>Книга с подвижным элементом "Учусь умываться"</t>
  </si>
  <si>
    <t>1066-15/ЯУчусьУмываться/СПодвижнымЭл</t>
  </si>
  <si>
    <t>9785605173618</t>
  </si>
  <si>
    <t>9785605173601</t>
  </si>
  <si>
    <t>1092-1/ЛечуЗубы/КнигаСортер</t>
  </si>
  <si>
    <t>1092-2/ИдуВМагазин/КнигаСортер</t>
  </si>
  <si>
    <t>1092/ПомогаюМаме/КнигаСортер</t>
  </si>
  <si>
    <t>Книга с подвижным элементом "В деревне"</t>
  </si>
  <si>
    <t>1066-17/Вдеревне/СПодвижнымЭл</t>
  </si>
  <si>
    <t>1066-14/ЯУчусьОдеваться/СПодвижнымЭл</t>
  </si>
  <si>
    <t>9785605173632</t>
  </si>
  <si>
    <t>Книга с подвижным элементом "На стройке"</t>
  </si>
  <si>
    <t>1066-16/НаСтройке/СПодвижнымЭл</t>
  </si>
  <si>
    <t>9785605173625</t>
  </si>
  <si>
    <t>1063-20/ПриключенияВБольнице/КнигаСОкошками</t>
  </si>
  <si>
    <t xml:space="preserve"> Книга с окошками "Приключения в больнице"</t>
  </si>
  <si>
    <t>9785605268000</t>
  </si>
  <si>
    <t>1063-18/ВолшебствоНаКухне/КнигаСОкошками</t>
  </si>
  <si>
    <t>9785605173687</t>
  </si>
  <si>
    <t xml:space="preserve"> Книга с окошками "Волшебство на кухне"</t>
  </si>
  <si>
    <t>1063-19/СекретныеДелаПолицейских/КнигаСОкошками</t>
  </si>
  <si>
    <t>9785605173694</t>
  </si>
  <si>
    <t xml:space="preserve"> Книга с окошками "Секретные дела полицейских"</t>
  </si>
  <si>
    <t>1065-3/МашиныВНашейЖизни/КнигаСОкошками</t>
  </si>
  <si>
    <t>9785604751633</t>
  </si>
  <si>
    <t xml:space="preserve"> Книга с окошками "Машины в нашей жизни"</t>
  </si>
  <si>
    <t xml:space="preserve"> 
Условия оптового заказа:
от 20 000 руб. — скидка 20%,
от 50 000 руб. — скидка 25%,
от 100 000 руб. — скидка 30%,
свыше 300 000 руб. — скидка 40%.</t>
  </si>
  <si>
    <t>Большая развивающая книга с липучками и заданиями</t>
  </si>
  <si>
    <t>https://clck.ru/3HYd3s</t>
  </si>
  <si>
    <t>https://clck.ru/3HYdGh</t>
  </si>
  <si>
    <t>https://clck.ru/3HYdxQ</t>
  </si>
  <si>
    <t>https://clck.ru/3HYfLJ</t>
  </si>
  <si>
    <t>https://clck.ru/3HYfg5</t>
  </si>
  <si>
    <t>https://clck.ru/3HYg3h</t>
  </si>
  <si>
    <t>https://clck.ru/3HYgsh</t>
  </si>
  <si>
    <t>33х26</t>
  </si>
  <si>
    <t>24х22</t>
  </si>
  <si>
    <t>Книга с окошками и фигурками сортер "Теремок"</t>
  </si>
  <si>
    <t>1063-15/Теремок/КнигаСортер</t>
  </si>
  <si>
    <t>9785604848777</t>
  </si>
  <si>
    <t>https://clck.ru/3BxunR</t>
  </si>
  <si>
    <t>по запросу</t>
  </si>
  <si>
    <t>ЧГ</t>
  </si>
  <si>
    <t xml:space="preserve">	
1079-11/ТяниКорми/Карточки</t>
  </si>
  <si>
    <t>Развивающие карточки животные с выдвижными элементами "Тяни и корми"</t>
  </si>
  <si>
    <t>13х12</t>
  </si>
  <si>
    <t>https://clck.ru/3LkFPo</t>
  </si>
  <si>
    <t>9785605294580</t>
  </si>
  <si>
    <t xml:space="preserve">Ароматная книга "Чем пахнет мама" 
</t>
  </si>
  <si>
    <t>Раскраска для малышей с заданиями Рисуем пальчиками "Новый год"</t>
  </si>
  <si>
    <t>9785605173595</t>
  </si>
  <si>
    <t>1069-5/НовыйГод/ПальчикРаскраска</t>
  </si>
  <si>
    <t>Познавательные и развивающие книги</t>
  </si>
  <si>
    <t>1068-13/ГолодныйМедведь/КнигаИстория</t>
  </si>
  <si>
    <t>9785605294481</t>
  </si>
  <si>
    <t>Детская сказка в стихах "Голодный медведь"</t>
  </si>
  <si>
    <t>1068-12/СбежавшаяОдежда/КнигаИстория</t>
  </si>
  <si>
    <t>9785605294474</t>
  </si>
  <si>
    <t>Детская сказка в стихах "Сбежавшая одежда"</t>
  </si>
  <si>
    <t>1068-11/ВсемНуженДино/КнигаИстория</t>
  </si>
  <si>
    <t>9785605294467</t>
  </si>
  <si>
    <t>Детская сказка в стихах "Всем нужен Дино"</t>
  </si>
  <si>
    <t>1068-10/БольшойПапа/КнигаИстория</t>
  </si>
  <si>
    <t>9785605294443</t>
  </si>
  <si>
    <t>Детская сказка в стихах "Большой папа"</t>
  </si>
  <si>
    <t>1068-9/АпчхиАВотИВолк/КнигаИстория</t>
  </si>
  <si>
    <t>9785605268062</t>
  </si>
  <si>
    <t>Детская сказка в стихах "АПЧХИ А вот и волк"</t>
  </si>
  <si>
    <t>https://clck.ru/3Nbkt4</t>
  </si>
  <si>
    <t>https://clck.ru/3Nbkw8</t>
  </si>
  <si>
    <t>https://clck.ru/3Nbkxv</t>
  </si>
  <si>
    <t>https://clck.ru/3Nbm2C</t>
  </si>
  <si>
    <t>https://clck.ru/3Nbm3x</t>
  </si>
  <si>
    <t>34х26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</si>
</sst>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"/>
  </numFmts>
  <fonts count="30" x14ac:knownFonts="1">
    <font>
      <sz val="10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4" tint="-0.499984740745262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383838"/>
      <name val="Calibri"/>
      <family val="2"/>
      <charset val="204"/>
    </font>
    <font>
      <sz val="11"/>
      <name val="Arial"/>
      <family val="2"/>
      <charset val="204"/>
    </font>
    <font>
      <b/>
      <sz val="11"/>
      <color theme="4" tint="-0.499984740745262"/>
      <name val="Calibri"/>
      <family val="2"/>
      <charset val="204"/>
    </font>
    <font>
      <sz val="10"/>
      <color rgb="FF1F1F1F"/>
      <name val="Calibri"/>
      <family val="2"/>
      <charset val="204"/>
    </font>
    <font>
      <b/>
      <sz val="11"/>
      <color theme="1"/>
      <name val="Calibri"/>
      <family val="2"/>
      <charset val="204"/>
    </font>
    <font>
      <u/>
      <sz val="10"/>
      <color rgb="FF0070C0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rgb="FF1F1F1F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u/>
      <sz val="10"/>
      <color theme="1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rgb="FFC5DFB2"/>
        <bgColor rgb="FFC5DFB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59999389629810485"/>
        <bgColor theme="9" tint="0.39997558519241921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theme="9" tint="0.399975585192419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/>
      <top style="thick">
        <color auto="1"/>
      </top>
      <bottom style="thin">
        <color theme="1"/>
      </bottom>
      <diagonal/>
    </border>
    <border>
      <left style="thick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ck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</borders>
  <cellStyleXfs count="3">
    <xf numFmtId="0" fontId="0" fillId="0" borderId="0"/>
    <xf numFmtId="0" fontId="1" fillId="2" borderId="1" applyNumberFormat="0" applyFont="0"/>
    <xf numFmtId="0" fontId="20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horizontal="left"/>
    </xf>
    <xf numFmtId="1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5" borderId="5" xfId="0" applyNumberFormat="1" applyFont="1" applyFill="1" applyBorder="1" applyAlignment="1" applyProtection="1">
      <alignment horizontal="center" vertical="center" wrapText="1"/>
      <protection hidden="1"/>
    </xf>
    <xf numFmtId="1" fontId="6" fillId="5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/>
    </xf>
    <xf numFmtId="0" fontId="9" fillId="7" borderId="17" xfId="0" applyFont="1" applyFill="1" applyBorder="1" applyAlignment="1">
      <alignment horizontal="left" wrapText="1"/>
    </xf>
    <xf numFmtId="1" fontId="10" fillId="0" borderId="17" xfId="0" applyNumberFormat="1" applyFont="1" applyBorder="1" applyAlignment="1" applyProtection="1">
      <alignment horizontal="left" wrapText="1"/>
      <protection locked="0"/>
    </xf>
    <xf numFmtId="2" fontId="9" fillId="7" borderId="17" xfId="0" applyNumberFormat="1" applyFont="1" applyFill="1" applyBorder="1" applyAlignment="1">
      <alignment horizontal="left" wrapText="1"/>
    </xf>
    <xf numFmtId="49" fontId="9" fillId="7" borderId="18" xfId="0" applyNumberFormat="1" applyFont="1" applyFill="1" applyBorder="1" applyAlignment="1">
      <alignment horizontal="left" wrapText="1"/>
    </xf>
    <xf numFmtId="0" fontId="11" fillId="0" borderId="5" xfId="0" applyFont="1" applyBorder="1" applyAlignment="1">
      <alignment horizontal="left"/>
    </xf>
    <xf numFmtId="0" fontId="9" fillId="7" borderId="19" xfId="0" applyFont="1" applyFill="1" applyBorder="1" applyAlignment="1">
      <alignment horizontal="left" wrapText="1"/>
    </xf>
    <xf numFmtId="1" fontId="9" fillId="7" borderId="17" xfId="0" applyNumberFormat="1" applyFont="1" applyFill="1" applyBorder="1" applyAlignment="1">
      <alignment horizontal="left" wrapText="1"/>
    </xf>
    <xf numFmtId="0" fontId="9" fillId="7" borderId="20" xfId="0" applyFont="1" applyFill="1" applyBorder="1" applyAlignment="1">
      <alignment horizontal="left" wrapText="1"/>
    </xf>
    <xf numFmtId="0" fontId="9" fillId="7" borderId="21" xfId="0" applyFont="1" applyFill="1" applyBorder="1" applyAlignment="1">
      <alignment horizontal="left" wrapText="1"/>
    </xf>
    <xf numFmtId="49" fontId="9" fillId="7" borderId="17" xfId="0" applyNumberFormat="1" applyFont="1" applyFill="1" applyBorder="1" applyAlignment="1">
      <alignment horizontal="left" wrapText="1"/>
    </xf>
    <xf numFmtId="49" fontId="11" fillId="3" borderId="22" xfId="0" applyNumberFormat="1" applyFont="1" applyFill="1" applyBorder="1" applyAlignment="1">
      <alignment horizontal="left"/>
    </xf>
    <xf numFmtId="0" fontId="1" fillId="0" borderId="0" xfId="0" applyFont="1"/>
    <xf numFmtId="0" fontId="10" fillId="3" borderId="17" xfId="0" applyFont="1" applyFill="1" applyBorder="1" applyAlignment="1">
      <alignment horizontal="left" wrapText="1"/>
    </xf>
    <xf numFmtId="49" fontId="9" fillId="0" borderId="17" xfId="0" applyNumberFormat="1" applyFont="1" applyBorder="1" applyAlignment="1">
      <alignment horizontal="left" wrapText="1"/>
    </xf>
    <xf numFmtId="0" fontId="11" fillId="3" borderId="17" xfId="0" applyFont="1" applyFill="1" applyBorder="1" applyAlignment="1">
      <alignment horizontal="left" wrapText="1"/>
    </xf>
    <xf numFmtId="49" fontId="10" fillId="0" borderId="17" xfId="0" applyNumberFormat="1" applyFont="1" applyBorder="1" applyAlignment="1">
      <alignment horizontal="left" wrapText="1"/>
    </xf>
    <xf numFmtId="1" fontId="10" fillId="0" borderId="17" xfId="0" applyNumberFormat="1" applyFont="1" applyBorder="1" applyAlignment="1">
      <alignment horizontal="left" wrapText="1"/>
    </xf>
    <xf numFmtId="0" fontId="12" fillId="0" borderId="0" xfId="0" applyFont="1"/>
    <xf numFmtId="0" fontId="10" fillId="0" borderId="17" xfId="0" applyFont="1" applyBorder="1" applyAlignment="1">
      <alignment horizontal="left" wrapText="1"/>
    </xf>
    <xf numFmtId="0" fontId="0" fillId="3" borderId="17" xfId="1" applyFont="1" applyFill="1" applyBorder="1" applyAlignment="1">
      <alignment horizontal="left" wrapText="1"/>
    </xf>
    <xf numFmtId="0" fontId="10" fillId="3" borderId="17" xfId="0" applyFont="1" applyFill="1" applyBorder="1" applyAlignment="1">
      <alignment horizontal="left"/>
    </xf>
    <xf numFmtId="1" fontId="10" fillId="0" borderId="17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2" fontId="10" fillId="3" borderId="17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2" fontId="10" fillId="0" borderId="17" xfId="0" applyNumberFormat="1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49" fontId="10" fillId="0" borderId="0" xfId="0" applyNumberFormat="1" applyFont="1" applyAlignment="1">
      <alignment horizontal="left" wrapText="1"/>
    </xf>
    <xf numFmtId="0" fontId="17" fillId="7" borderId="17" xfId="0" applyFont="1" applyFill="1" applyBorder="1" applyAlignment="1">
      <alignment horizontal="left" wrapText="1"/>
    </xf>
    <xf numFmtId="0" fontId="0" fillId="0" borderId="17" xfId="0" applyBorder="1" applyAlignment="1">
      <alignment horizontal="left"/>
    </xf>
    <xf numFmtId="1" fontId="10" fillId="0" borderId="17" xfId="0" applyNumberFormat="1" applyFont="1" applyBorder="1" applyAlignment="1" applyProtection="1">
      <alignment horizontal="left"/>
      <protection locked="0"/>
    </xf>
    <xf numFmtId="1" fontId="18" fillId="0" borderId="17" xfId="0" applyNumberFormat="1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19" fillId="3" borderId="17" xfId="0" applyFont="1" applyFill="1" applyBorder="1" applyAlignment="1">
      <alignment horizontal="left" wrapText="1"/>
    </xf>
    <xf numFmtId="0" fontId="10" fillId="0" borderId="0" xfId="0" applyFont="1"/>
    <xf numFmtId="0" fontId="9" fillId="3" borderId="17" xfId="0" applyFont="1" applyFill="1" applyBorder="1" applyAlignment="1">
      <alignment horizontal="left" wrapText="1"/>
    </xf>
    <xf numFmtId="2" fontId="9" fillId="7" borderId="17" xfId="0" applyNumberFormat="1" applyFont="1" applyFill="1" applyBorder="1" applyAlignment="1">
      <alignment horizontal="left"/>
    </xf>
    <xf numFmtId="1" fontId="9" fillId="7" borderId="17" xfId="0" applyNumberFormat="1" applyFont="1" applyFill="1" applyBorder="1" applyAlignment="1">
      <alignment horizontal="left"/>
    </xf>
    <xf numFmtId="0" fontId="9" fillId="7" borderId="17" xfId="0" applyFont="1" applyFill="1" applyBorder="1" applyAlignment="1">
      <alignment horizontal="left"/>
    </xf>
    <xf numFmtId="1" fontId="9" fillId="0" borderId="17" xfId="0" applyNumberFormat="1" applyFont="1" applyBorder="1" applyAlignment="1">
      <alignment horizontal="left" wrapText="1"/>
    </xf>
    <xf numFmtId="0" fontId="11" fillId="0" borderId="17" xfId="0" applyFont="1" applyBorder="1" applyAlignment="1" applyProtection="1">
      <alignment horizontal="left"/>
      <protection locked="0"/>
    </xf>
    <xf numFmtId="1" fontId="9" fillId="0" borderId="17" xfId="0" applyNumberFormat="1" applyFont="1" applyBorder="1" applyAlignment="1">
      <alignment horizontal="left"/>
    </xf>
    <xf numFmtId="1" fontId="0" fillId="0" borderId="17" xfId="0" applyNumberFormat="1" applyBorder="1" applyAlignment="1">
      <alignment horizontal="left"/>
    </xf>
    <xf numFmtId="0" fontId="10" fillId="8" borderId="17" xfId="0" applyFont="1" applyFill="1" applyBorder="1" applyAlignment="1">
      <alignment horizontal="left" wrapText="1"/>
    </xf>
    <xf numFmtId="1" fontId="10" fillId="8" borderId="17" xfId="0" applyNumberFormat="1" applyFont="1" applyFill="1" applyBorder="1" applyAlignment="1" applyProtection="1">
      <alignment horizontal="left" wrapText="1"/>
      <protection locked="0"/>
    </xf>
    <xf numFmtId="2" fontId="10" fillId="8" borderId="17" xfId="0" applyNumberFormat="1" applyFont="1" applyFill="1" applyBorder="1" applyAlignment="1">
      <alignment horizontal="left"/>
    </xf>
    <xf numFmtId="1" fontId="10" fillId="8" borderId="17" xfId="0" applyNumberFormat="1" applyFont="1" applyFill="1" applyBorder="1" applyAlignment="1">
      <alignment horizontal="left"/>
    </xf>
    <xf numFmtId="49" fontId="9" fillId="8" borderId="17" xfId="0" applyNumberFormat="1" applyFont="1" applyFill="1" applyBorder="1" applyAlignment="1">
      <alignment horizontal="left" wrapText="1"/>
    </xf>
    <xf numFmtId="49" fontId="10" fillId="8" borderId="17" xfId="0" applyNumberFormat="1" applyFont="1" applyFill="1" applyBorder="1" applyAlignment="1">
      <alignment horizontal="left" wrapText="1"/>
    </xf>
    <xf numFmtId="0" fontId="10" fillId="8" borderId="17" xfId="0" applyFont="1" applyFill="1" applyBorder="1" applyAlignment="1">
      <alignment horizontal="left"/>
    </xf>
    <xf numFmtId="0" fontId="9" fillId="9" borderId="21" xfId="0" applyFont="1" applyFill="1" applyBorder="1" applyAlignment="1">
      <alignment horizontal="left" wrapText="1"/>
    </xf>
    <xf numFmtId="0" fontId="1" fillId="8" borderId="0" xfId="0" applyFont="1" applyFill="1" applyAlignment="1">
      <alignment horizontal="left"/>
    </xf>
    <xf numFmtId="0" fontId="1" fillId="8" borderId="0" xfId="0" applyFont="1" applyFill="1"/>
    <xf numFmtId="0" fontId="14" fillId="8" borderId="17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2" fillId="8" borderId="0" xfId="0" applyFont="1" applyFill="1"/>
    <xf numFmtId="0" fontId="10" fillId="8" borderId="17" xfId="0" applyFont="1" applyFill="1" applyBorder="1" applyAlignment="1">
      <alignment horizontal="left" vertical="center" wrapText="1"/>
    </xf>
    <xf numFmtId="0" fontId="15" fillId="8" borderId="23" xfId="0" applyFont="1" applyFill="1" applyBorder="1" applyAlignment="1">
      <alignment horizontal="left"/>
    </xf>
    <xf numFmtId="0" fontId="0" fillId="8" borderId="0" xfId="0" applyFill="1"/>
    <xf numFmtId="2" fontId="6" fillId="6" borderId="3" xfId="0" applyNumberFormat="1" applyFont="1" applyFill="1" applyBorder="1" applyAlignment="1">
      <alignment horizontal="left" vertical="center" wrapText="1"/>
    </xf>
    <xf numFmtId="2" fontId="13" fillId="0" borderId="17" xfId="0" applyNumberFormat="1" applyFont="1" applyBorder="1" applyAlignment="1">
      <alignment horizontal="left"/>
    </xf>
    <xf numFmtId="2" fontId="10" fillId="0" borderId="17" xfId="0" applyNumberFormat="1" applyFont="1" applyBorder="1" applyAlignment="1">
      <alignment horizontal="left" wrapText="1"/>
    </xf>
    <xf numFmtId="2" fontId="10" fillId="0" borderId="5" xfId="0" applyNumberFormat="1" applyFont="1" applyBorder="1" applyAlignment="1">
      <alignment horizontal="left"/>
    </xf>
    <xf numFmtId="2" fontId="0" fillId="0" borderId="5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0" fontId="22" fillId="7" borderId="17" xfId="0" applyFont="1" applyFill="1" applyBorder="1" applyAlignment="1">
      <alignment horizontal="left" wrapText="1"/>
    </xf>
    <xf numFmtId="164" fontId="23" fillId="0" borderId="17" xfId="0" applyNumberFormat="1" applyFont="1" applyBorder="1" applyAlignment="1">
      <alignment horizontal="left" wrapText="1"/>
    </xf>
    <xf numFmtId="0" fontId="23" fillId="0" borderId="17" xfId="0" applyFont="1" applyBorder="1" applyAlignment="1">
      <alignment horizontal="left" wrapText="1"/>
    </xf>
    <xf numFmtId="0" fontId="23" fillId="8" borderId="17" xfId="0" applyFont="1" applyFill="1" applyBorder="1" applyAlignment="1">
      <alignment horizontal="left" wrapText="1"/>
    </xf>
    <xf numFmtId="164" fontId="23" fillId="8" borderId="17" xfId="0" applyNumberFormat="1" applyFont="1" applyFill="1" applyBorder="1" applyAlignment="1">
      <alignment horizontal="left" wrapText="1"/>
    </xf>
    <xf numFmtId="164" fontId="24" fillId="7" borderId="17" xfId="0" applyNumberFormat="1" applyFont="1" applyFill="1" applyBorder="1" applyAlignment="1">
      <alignment horizontal="left" wrapText="1"/>
    </xf>
    <xf numFmtId="0" fontId="24" fillId="7" borderId="17" xfId="0" applyFont="1" applyFill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164" fontId="22" fillId="0" borderId="17" xfId="0" applyNumberFormat="1" applyFont="1" applyBorder="1" applyAlignment="1">
      <alignment horizontal="left" wrapText="1"/>
    </xf>
    <xf numFmtId="0" fontId="22" fillId="0" borderId="17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9" fillId="7" borderId="25" xfId="0" applyFont="1" applyFill="1" applyBorder="1" applyAlignment="1">
      <alignment horizontal="left" wrapText="1"/>
    </xf>
    <xf numFmtId="0" fontId="9" fillId="9" borderId="25" xfId="0" applyFont="1" applyFill="1" applyBorder="1" applyAlignment="1">
      <alignment horizontal="left" wrapText="1"/>
    </xf>
    <xf numFmtId="0" fontId="25" fillId="0" borderId="17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8" borderId="17" xfId="0" applyFont="1" applyFill="1" applyBorder="1" applyAlignment="1">
      <alignment horizontal="right"/>
    </xf>
    <xf numFmtId="0" fontId="12" fillId="8" borderId="17" xfId="0" applyFont="1" applyFill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2" fillId="0" borderId="17" xfId="0" applyFont="1" applyBorder="1"/>
    <xf numFmtId="0" fontId="12" fillId="8" borderId="17" xfId="0" applyFont="1" applyFill="1" applyBorder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0" fillId="0" borderId="17" xfId="0" applyFont="1" applyBorder="1"/>
    <xf numFmtId="0" fontId="18" fillId="0" borderId="17" xfId="0" applyFont="1" applyBorder="1" applyAlignment="1">
      <alignment horizontal="left" wrapText="1"/>
    </xf>
    <xf numFmtId="0" fontId="20" fillId="0" borderId="17" xfId="2" applyBorder="1" applyAlignment="1" applyProtection="1">
      <alignment horizontal="left"/>
      <protection locked="0"/>
    </xf>
    <xf numFmtId="0" fontId="20" fillId="0" borderId="17" xfId="2" applyBorder="1" applyAlignment="1">
      <alignment horizontal="left"/>
    </xf>
    <xf numFmtId="1" fontId="6" fillId="0" borderId="3" xfId="0" applyNumberFormat="1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22" fillId="8" borderId="17" xfId="0" applyFont="1" applyFill="1" applyBorder="1" applyAlignment="1">
      <alignment horizontal="left" wrapText="1"/>
    </xf>
    <xf numFmtId="0" fontId="20" fillId="3" borderId="17" xfId="2" applyFill="1" applyBorder="1" applyAlignment="1">
      <alignment horizontal="left" wrapText="1"/>
    </xf>
    <xf numFmtId="2" fontId="9" fillId="9" borderId="17" xfId="0" applyNumberFormat="1" applyFont="1" applyFill="1" applyBorder="1" applyAlignment="1">
      <alignment horizontal="left"/>
    </xf>
    <xf numFmtId="0" fontId="10" fillId="8" borderId="17" xfId="0" applyFont="1" applyFill="1" applyBorder="1" applyAlignment="1">
      <alignment horizontal="right"/>
    </xf>
    <xf numFmtId="0" fontId="10" fillId="8" borderId="17" xfId="0" applyFont="1" applyFill="1" applyBorder="1"/>
    <xf numFmtId="0" fontId="10" fillId="8" borderId="0" xfId="0" applyFont="1" applyFill="1"/>
    <xf numFmtId="2" fontId="9" fillId="9" borderId="17" xfId="0" applyNumberFormat="1" applyFont="1" applyFill="1" applyBorder="1" applyAlignment="1">
      <alignment horizontal="left" wrapText="1"/>
    </xf>
    <xf numFmtId="2" fontId="6" fillId="9" borderId="17" xfId="0" applyNumberFormat="1" applyFont="1" applyFill="1" applyBorder="1" applyAlignment="1">
      <alignment horizontal="left" wrapText="1"/>
    </xf>
    <xf numFmtId="0" fontId="26" fillId="3" borderId="17" xfId="0" applyFont="1" applyFill="1" applyBorder="1" applyAlignment="1">
      <alignment horizontal="left" wrapText="1"/>
    </xf>
    <xf numFmtId="2" fontId="27" fillId="10" borderId="17" xfId="0" applyNumberFormat="1" applyFont="1" applyFill="1" applyBorder="1" applyAlignment="1">
      <alignment horizontal="left"/>
    </xf>
    <xf numFmtId="0" fontId="28" fillId="0" borderId="17" xfId="0" applyFont="1" applyBorder="1" applyAlignment="1">
      <alignment horizontal="left" wrapText="1"/>
    </xf>
    <xf numFmtId="49" fontId="27" fillId="0" borderId="17" xfId="0" applyNumberFormat="1" applyFont="1" applyBorder="1" applyAlignment="1">
      <alignment horizontal="left" wrapText="1"/>
    </xf>
    <xf numFmtId="0" fontId="29" fillId="3" borderId="17" xfId="0" applyFont="1" applyFill="1" applyBorder="1" applyAlignment="1">
      <alignment horizontal="left" wrapText="1"/>
    </xf>
    <xf numFmtId="49" fontId="26" fillId="0" borderId="17" xfId="0" applyNumberFormat="1" applyFont="1" applyBorder="1" applyAlignment="1">
      <alignment horizontal="left" wrapText="1"/>
    </xf>
    <xf numFmtId="0" fontId="26" fillId="0" borderId="17" xfId="0" applyFont="1" applyBorder="1" applyAlignment="1">
      <alignment horizontal="left"/>
    </xf>
    <xf numFmtId="1" fontId="26" fillId="0" borderId="17" xfId="0" applyNumberFormat="1" applyFont="1" applyBorder="1" applyAlignment="1">
      <alignment horizontal="left"/>
    </xf>
    <xf numFmtId="0" fontId="27" fillId="10" borderId="21" xfId="0" applyFont="1" applyFill="1" applyBorder="1" applyAlignment="1">
      <alignment horizontal="left" wrapText="1"/>
    </xf>
    <xf numFmtId="0" fontId="27" fillId="10" borderId="25" xfId="0" applyFont="1" applyFill="1" applyBorder="1" applyAlignment="1">
      <alignment horizontal="left" wrapText="1"/>
    </xf>
    <xf numFmtId="0" fontId="26" fillId="0" borderId="17" xfId="0" applyFont="1" applyBorder="1" applyAlignment="1">
      <alignment horizontal="right"/>
    </xf>
    <xf numFmtId="0" fontId="26" fillId="0" borderId="0" xfId="0" applyFont="1"/>
    <xf numFmtId="2" fontId="10" fillId="0" borderId="0" xfId="0" applyNumberFormat="1" applyFont="1" applyAlignment="1">
      <alignment horizontal="left"/>
    </xf>
    <xf numFmtId="2" fontId="12" fillId="0" borderId="17" xfId="0" applyNumberFormat="1" applyFont="1" applyBorder="1" applyAlignment="1">
      <alignment horizontal="left"/>
    </xf>
    <xf numFmtId="2" fontId="10" fillId="7" borderId="17" xfId="0" applyNumberFormat="1" applyFont="1" applyFill="1" applyBorder="1" applyAlignment="1">
      <alignment horizontal="left"/>
    </xf>
    <xf numFmtId="2" fontId="3" fillId="11" borderId="3" xfId="0" applyNumberFormat="1" applyFont="1" applyFill="1" applyBorder="1" applyAlignment="1">
      <alignment horizontal="left" vertical="center" wrapText="1"/>
    </xf>
    <xf numFmtId="2" fontId="13" fillId="8" borderId="17" xfId="0" applyNumberFormat="1" applyFont="1" applyFill="1" applyBorder="1" applyAlignment="1">
      <alignment horizontal="left"/>
    </xf>
    <xf numFmtId="2" fontId="12" fillId="8" borderId="17" xfId="0" applyNumberFormat="1" applyFont="1" applyFill="1" applyBorder="1" applyAlignment="1">
      <alignment horizontal="left"/>
    </xf>
    <xf numFmtId="0" fontId="23" fillId="8" borderId="17" xfId="0" applyFont="1" applyFill="1" applyBorder="1" applyAlignment="1">
      <alignment wrapText="1"/>
    </xf>
    <xf numFmtId="0" fontId="20" fillId="8" borderId="17" xfId="2" applyFill="1" applyBorder="1" applyAlignment="1">
      <alignment horizontal="left"/>
    </xf>
    <xf numFmtId="0" fontId="9" fillId="8" borderId="21" xfId="0" applyFont="1" applyFill="1" applyBorder="1" applyAlignment="1">
      <alignment horizontal="left" wrapText="1"/>
    </xf>
    <xf numFmtId="0" fontId="9" fillId="8" borderId="25" xfId="0" applyFont="1" applyFill="1" applyBorder="1" applyAlignment="1">
      <alignment horizontal="left" wrapText="1"/>
    </xf>
    <xf numFmtId="0" fontId="0" fillId="8" borderId="17" xfId="0" applyFill="1" applyBorder="1" applyAlignment="1">
      <alignment horizontal="right"/>
    </xf>
    <xf numFmtId="0" fontId="0" fillId="8" borderId="17" xfId="0" applyFill="1" applyBorder="1"/>
    <xf numFmtId="0" fontId="11" fillId="8" borderId="17" xfId="0" applyFont="1" applyFill="1" applyBorder="1" applyAlignment="1">
      <alignment horizontal="left"/>
    </xf>
    <xf numFmtId="2" fontId="8" fillId="0" borderId="17" xfId="0" applyNumberFormat="1" applyFont="1" applyBorder="1" applyAlignment="1">
      <alignment horizontal="left"/>
    </xf>
    <xf numFmtId="0" fontId="9" fillId="12" borderId="17" xfId="0" applyFont="1" applyFill="1" applyBorder="1" applyAlignment="1">
      <alignment horizontal="left" wrapText="1"/>
    </xf>
    <xf numFmtId="1" fontId="10" fillId="12" borderId="17" xfId="0" applyNumberFormat="1" applyFont="1" applyFill="1" applyBorder="1" applyAlignment="1" applyProtection="1">
      <alignment horizontal="left" wrapText="1"/>
      <protection locked="0"/>
    </xf>
    <xf numFmtId="2" fontId="10" fillId="12" borderId="17" xfId="0" applyNumberFormat="1" applyFont="1" applyFill="1" applyBorder="1" applyAlignment="1">
      <alignment horizontal="left"/>
    </xf>
    <xf numFmtId="164" fontId="22" fillId="12" borderId="17" xfId="0" applyNumberFormat="1" applyFont="1" applyFill="1" applyBorder="1" applyAlignment="1">
      <alignment horizontal="left" wrapText="1"/>
    </xf>
    <xf numFmtId="49" fontId="9" fillId="12" borderId="17" xfId="0" applyNumberFormat="1" applyFont="1" applyFill="1" applyBorder="1" applyAlignment="1">
      <alignment horizontal="left" wrapText="1"/>
    </xf>
    <xf numFmtId="0" fontId="11" fillId="13" borderId="17" xfId="0" applyFont="1" applyFill="1" applyBorder="1" applyAlignment="1">
      <alignment horizontal="left" wrapText="1"/>
    </xf>
    <xf numFmtId="0" fontId="10" fillId="12" borderId="17" xfId="0" applyFont="1" applyFill="1" applyBorder="1" applyAlignment="1">
      <alignment horizontal="left"/>
    </xf>
    <xf numFmtId="1" fontId="10" fillId="12" borderId="17" xfId="0" applyNumberFormat="1" applyFont="1" applyFill="1" applyBorder="1" applyAlignment="1">
      <alignment horizontal="left"/>
    </xf>
    <xf numFmtId="0" fontId="9" fillId="14" borderId="21" xfId="0" applyFont="1" applyFill="1" applyBorder="1" applyAlignment="1">
      <alignment horizontal="left" wrapText="1"/>
    </xf>
    <xf numFmtId="0" fontId="9" fillId="14" borderId="25" xfId="0" applyFont="1" applyFill="1" applyBorder="1" applyAlignment="1">
      <alignment horizontal="left" wrapText="1"/>
    </xf>
    <xf numFmtId="0" fontId="12" fillId="12" borderId="17" xfId="0" applyFont="1" applyFill="1" applyBorder="1" applyAlignment="1">
      <alignment horizontal="right"/>
    </xf>
    <xf numFmtId="0" fontId="12" fillId="12" borderId="17" xfId="0" applyFont="1" applyFill="1" applyBorder="1"/>
    <xf numFmtId="0" fontId="1" fillId="12" borderId="0" xfId="0" applyFont="1" applyFill="1"/>
    <xf numFmtId="0" fontId="12" fillId="12" borderId="0" xfId="0" applyFont="1" applyFill="1"/>
    <xf numFmtId="0" fontId="9" fillId="13" borderId="17" xfId="0" applyFont="1" applyFill="1" applyBorder="1" applyAlignment="1">
      <alignment horizontal="left" wrapText="1"/>
    </xf>
    <xf numFmtId="2" fontId="9" fillId="14" borderId="17" xfId="0" applyNumberFormat="1" applyFont="1" applyFill="1" applyBorder="1" applyAlignment="1">
      <alignment horizontal="left"/>
    </xf>
    <xf numFmtId="2" fontId="10" fillId="14" borderId="17" xfId="0" applyNumberFormat="1" applyFont="1" applyFill="1" applyBorder="1" applyAlignment="1">
      <alignment horizontal="left"/>
    </xf>
    <xf numFmtId="0" fontId="22" fillId="14" borderId="17" xfId="0" applyFont="1" applyFill="1" applyBorder="1" applyAlignment="1">
      <alignment horizontal="left" wrapText="1"/>
    </xf>
    <xf numFmtId="49" fontId="9" fillId="14" borderId="17" xfId="0" applyNumberFormat="1" applyFont="1" applyFill="1" applyBorder="1" applyAlignment="1">
      <alignment horizontal="left" wrapText="1"/>
    </xf>
    <xf numFmtId="0" fontId="20" fillId="13" borderId="17" xfId="2" applyFill="1" applyBorder="1" applyAlignment="1">
      <alignment horizontal="left" wrapText="1"/>
    </xf>
    <xf numFmtId="0" fontId="9" fillId="14" borderId="17" xfId="0" applyFont="1" applyFill="1" applyBorder="1" applyAlignment="1">
      <alignment horizontal="left" wrapText="1"/>
    </xf>
    <xf numFmtId="0" fontId="9" fillId="14" borderId="17" xfId="0" applyFont="1" applyFill="1" applyBorder="1" applyAlignment="1">
      <alignment horizontal="left"/>
    </xf>
    <xf numFmtId="1" fontId="9" fillId="14" borderId="17" xfId="0" applyNumberFormat="1" applyFont="1" applyFill="1" applyBorder="1" applyAlignment="1">
      <alignment horizontal="left"/>
    </xf>
    <xf numFmtId="0" fontId="10" fillId="12" borderId="17" xfId="0" applyFont="1" applyFill="1" applyBorder="1" applyAlignment="1">
      <alignment horizontal="right"/>
    </xf>
    <xf numFmtId="0" fontId="10" fillId="12" borderId="17" xfId="0" applyFont="1" applyFill="1" applyBorder="1"/>
    <xf numFmtId="0" fontId="10" fillId="12" borderId="0" xfId="0" applyFont="1" applyFill="1"/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25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0" fontId="16" fillId="0" borderId="17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3</xdr:row>
      <xdr:rowOff>181183</xdr:rowOff>
    </xdr:from>
    <xdr:ext cx="2666145" cy="870377"/>
    <xdr:pic>
      <xdr:nvPicPr>
        <xdr:cNvPr id="1596038848" name="Рисунок 1596038847">
          <a:extLst>
            <a:ext uri="{FF2B5EF4-FFF2-40B4-BE49-F238E27FC236}">
              <a16:creationId xmlns:a16="http://schemas.microsoft.com/office/drawing/2014/main" id="{00000000-0008-0000-0000-0000C09E2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231" t="32415" r="10748" b="31563"/>
        <a:stretch/>
      </xdr:blipFill>
      <xdr:spPr bwMode="auto">
        <a:xfrm>
          <a:off x="533399" y="950803"/>
          <a:ext cx="2666145" cy="8703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lck.ru/3BxrcC" TargetMode="External"/><Relationship Id="rId21" Type="http://schemas.openxmlformats.org/officeDocument/2006/relationships/hyperlink" Target="https://clck.ru/3BxrFv" TargetMode="External"/><Relationship Id="rId42" Type="http://schemas.openxmlformats.org/officeDocument/2006/relationships/hyperlink" Target="https://clck.ru/3CrFSS" TargetMode="External"/><Relationship Id="rId47" Type="http://schemas.openxmlformats.org/officeDocument/2006/relationships/hyperlink" Target="https://clck.ru/3BxuWq" TargetMode="External"/><Relationship Id="rId63" Type="http://schemas.openxmlformats.org/officeDocument/2006/relationships/hyperlink" Target="https://clck.ru/3C7FtT" TargetMode="External"/><Relationship Id="rId68" Type="http://schemas.openxmlformats.org/officeDocument/2006/relationships/hyperlink" Target="https://clck.ru/3C6byt" TargetMode="External"/><Relationship Id="rId84" Type="http://schemas.openxmlformats.org/officeDocument/2006/relationships/hyperlink" Target="https://clck.ru/3FibRN" TargetMode="External"/><Relationship Id="rId89" Type="http://schemas.openxmlformats.org/officeDocument/2006/relationships/hyperlink" Target="https://clck.ru/3GRvJ7" TargetMode="External"/><Relationship Id="rId16" Type="http://schemas.openxmlformats.org/officeDocument/2006/relationships/hyperlink" Target="https://clck.ru/3Bxr6Y" TargetMode="External"/><Relationship Id="rId107" Type="http://schemas.openxmlformats.org/officeDocument/2006/relationships/hyperlink" Target="https://clck.ru/3Nbkxv" TargetMode="External"/><Relationship Id="rId11" Type="http://schemas.openxmlformats.org/officeDocument/2006/relationships/hyperlink" Target="https://clck.ru/3BxqvX" TargetMode="External"/><Relationship Id="rId32" Type="http://schemas.openxmlformats.org/officeDocument/2006/relationships/hyperlink" Target="https://clck.ru/3AmaXY" TargetMode="External"/><Relationship Id="rId37" Type="http://schemas.openxmlformats.org/officeDocument/2006/relationships/hyperlink" Target="https://clck.ru/3Bxrzk" TargetMode="External"/><Relationship Id="rId53" Type="http://schemas.openxmlformats.org/officeDocument/2006/relationships/hyperlink" Target="https://clck.ru/3AmawS" TargetMode="External"/><Relationship Id="rId58" Type="http://schemas.openxmlformats.org/officeDocument/2006/relationships/hyperlink" Target="https://clck.ru/3C8McN" TargetMode="External"/><Relationship Id="rId74" Type="http://schemas.openxmlformats.org/officeDocument/2006/relationships/hyperlink" Target="https://clck.ru/3C7Fdd" TargetMode="External"/><Relationship Id="rId79" Type="http://schemas.openxmlformats.org/officeDocument/2006/relationships/hyperlink" Target="https://clck.ru/3FeH79" TargetMode="External"/><Relationship Id="rId102" Type="http://schemas.openxmlformats.org/officeDocument/2006/relationships/hyperlink" Target="https://clck.ru/3HYgsh" TargetMode="External"/><Relationship Id="rId5" Type="http://schemas.openxmlformats.org/officeDocument/2006/relationships/hyperlink" Target="https://clck.ru/3Bxqbc" TargetMode="External"/><Relationship Id="rId90" Type="http://schemas.openxmlformats.org/officeDocument/2006/relationships/hyperlink" Target="https://clck.ru/3Gi9Hy" TargetMode="External"/><Relationship Id="rId95" Type="http://schemas.openxmlformats.org/officeDocument/2006/relationships/hyperlink" Target="https://clck.ru/3BxrDA" TargetMode="External"/><Relationship Id="rId22" Type="http://schemas.openxmlformats.org/officeDocument/2006/relationships/hyperlink" Target="https://clck.ru/3BxrHw" TargetMode="External"/><Relationship Id="rId27" Type="http://schemas.openxmlformats.org/officeDocument/2006/relationships/hyperlink" Target="https://clck.ru/3Bxrej" TargetMode="External"/><Relationship Id="rId43" Type="http://schemas.openxmlformats.org/officeDocument/2006/relationships/hyperlink" Target="https://clck.ru/3CrFWL" TargetMode="External"/><Relationship Id="rId48" Type="http://schemas.openxmlformats.org/officeDocument/2006/relationships/hyperlink" Target="https://clck.ru/3BxuZi" TargetMode="External"/><Relationship Id="rId64" Type="http://schemas.openxmlformats.org/officeDocument/2006/relationships/hyperlink" Target="https://clck.ru/3C6bxN" TargetMode="External"/><Relationship Id="rId69" Type="http://schemas.openxmlformats.org/officeDocument/2006/relationships/hyperlink" Target="https://clck.ru/3C8Mi6" TargetMode="External"/><Relationship Id="rId80" Type="http://schemas.openxmlformats.org/officeDocument/2006/relationships/hyperlink" Target="https://clck.ru/3FeHPY" TargetMode="External"/><Relationship Id="rId85" Type="http://schemas.openxmlformats.org/officeDocument/2006/relationships/hyperlink" Target="https://clck.ru/3BxsHa" TargetMode="External"/><Relationship Id="rId12" Type="http://schemas.openxmlformats.org/officeDocument/2006/relationships/hyperlink" Target="https://clck.ru/3Bxqxn" TargetMode="External"/><Relationship Id="rId17" Type="http://schemas.openxmlformats.org/officeDocument/2006/relationships/hyperlink" Target="https://clck.ru/3BxrAh" TargetMode="External"/><Relationship Id="rId33" Type="http://schemas.openxmlformats.org/officeDocument/2006/relationships/hyperlink" Target="https://clck.ru/3BxrmN" TargetMode="External"/><Relationship Id="rId38" Type="http://schemas.openxmlformats.org/officeDocument/2006/relationships/hyperlink" Target="https://clck.ru/3Bxrwv" TargetMode="External"/><Relationship Id="rId59" Type="http://schemas.openxmlformats.org/officeDocument/2006/relationships/hyperlink" Target="https://clck.ru/3C8NKB" TargetMode="External"/><Relationship Id="rId103" Type="http://schemas.openxmlformats.org/officeDocument/2006/relationships/hyperlink" Target="https://clck.ru/3BxunR" TargetMode="External"/><Relationship Id="rId108" Type="http://schemas.openxmlformats.org/officeDocument/2006/relationships/hyperlink" Target="https://clck.ru/3Nbm2C" TargetMode="External"/><Relationship Id="rId54" Type="http://schemas.openxmlformats.org/officeDocument/2006/relationships/hyperlink" Target="https://clck.ru/3Bxuqp" TargetMode="External"/><Relationship Id="rId70" Type="http://schemas.openxmlformats.org/officeDocument/2006/relationships/hyperlink" Target="https://clck.ru/3C6bzi" TargetMode="External"/><Relationship Id="rId75" Type="http://schemas.openxmlformats.org/officeDocument/2006/relationships/hyperlink" Target="https://clck.ru/3FeD7i" TargetMode="External"/><Relationship Id="rId91" Type="http://schemas.openxmlformats.org/officeDocument/2006/relationships/hyperlink" Target="https://clck.ru/3Gi9LC" TargetMode="External"/><Relationship Id="rId96" Type="http://schemas.openxmlformats.org/officeDocument/2006/relationships/hyperlink" Target="https://clck.ru/3HYd3s" TargetMode="External"/><Relationship Id="rId1" Type="http://schemas.openxmlformats.org/officeDocument/2006/relationships/hyperlink" Target="https://clck.ru/3EfiaA" TargetMode="External"/><Relationship Id="rId6" Type="http://schemas.openxmlformats.org/officeDocument/2006/relationships/hyperlink" Target="https://clck.ru/3Bxqdb" TargetMode="External"/><Relationship Id="rId15" Type="http://schemas.openxmlformats.org/officeDocument/2006/relationships/hyperlink" Target="https://clck.ru/3Bxr58" TargetMode="External"/><Relationship Id="rId23" Type="http://schemas.openxmlformats.org/officeDocument/2006/relationships/hyperlink" Target="https://clck.ru/3BxrMj" TargetMode="External"/><Relationship Id="rId28" Type="http://schemas.openxmlformats.org/officeDocument/2006/relationships/hyperlink" Target="https://clck.ru/3Bxrfk" TargetMode="External"/><Relationship Id="rId36" Type="http://schemas.openxmlformats.org/officeDocument/2006/relationships/hyperlink" Target="https://clck.ru/3Bxrtw" TargetMode="External"/><Relationship Id="rId49" Type="http://schemas.openxmlformats.org/officeDocument/2006/relationships/hyperlink" Target="https://clck.ru/3BxudK" TargetMode="External"/><Relationship Id="rId57" Type="http://schemas.openxmlformats.org/officeDocument/2006/relationships/hyperlink" Target="https://clck.ru/3C7G87" TargetMode="External"/><Relationship Id="rId106" Type="http://schemas.openxmlformats.org/officeDocument/2006/relationships/hyperlink" Target="https://clck.ru/3Nbkw8" TargetMode="External"/><Relationship Id="rId10" Type="http://schemas.openxmlformats.org/officeDocument/2006/relationships/hyperlink" Target="https://clck.ru/3BxquC" TargetMode="External"/><Relationship Id="rId31" Type="http://schemas.openxmlformats.org/officeDocument/2006/relationships/hyperlink" Target="https://clck.ru/3AmaM3" TargetMode="External"/><Relationship Id="rId44" Type="http://schemas.openxmlformats.org/officeDocument/2006/relationships/hyperlink" Target="https://clck.ru/3BxsaH" TargetMode="External"/><Relationship Id="rId52" Type="http://schemas.openxmlformats.org/officeDocument/2006/relationships/hyperlink" Target="https://clck.ru/3Bxufi" TargetMode="External"/><Relationship Id="rId60" Type="http://schemas.openxmlformats.org/officeDocument/2006/relationships/hyperlink" Target="https://clck.ru/3C6bvR" TargetMode="External"/><Relationship Id="rId65" Type="http://schemas.openxmlformats.org/officeDocument/2006/relationships/hyperlink" Target="https://clck.ru/3C7Fro" TargetMode="External"/><Relationship Id="rId73" Type="http://schemas.openxmlformats.org/officeDocument/2006/relationships/hyperlink" Target="https://clck.ru/3C7FTe" TargetMode="External"/><Relationship Id="rId78" Type="http://schemas.openxmlformats.org/officeDocument/2006/relationships/hyperlink" Target="https://clck.ru/3FeDMN" TargetMode="External"/><Relationship Id="rId81" Type="http://schemas.openxmlformats.org/officeDocument/2006/relationships/hyperlink" Target="https://clck.ru/3FeRJS" TargetMode="External"/><Relationship Id="rId86" Type="http://schemas.openxmlformats.org/officeDocument/2006/relationships/hyperlink" Target="https://clck.ru/3Ft2iV" TargetMode="External"/><Relationship Id="rId94" Type="http://schemas.openxmlformats.org/officeDocument/2006/relationships/hyperlink" Target="https://clck.ru/3Gi9w9" TargetMode="External"/><Relationship Id="rId99" Type="http://schemas.openxmlformats.org/officeDocument/2006/relationships/hyperlink" Target="https://clck.ru/3HYfLJ" TargetMode="External"/><Relationship Id="rId101" Type="http://schemas.openxmlformats.org/officeDocument/2006/relationships/hyperlink" Target="https://clck.ru/3HYg3h" TargetMode="External"/><Relationship Id="rId4" Type="http://schemas.openxmlformats.org/officeDocument/2006/relationships/hyperlink" Target="https://clck.ru/3BxqWN" TargetMode="External"/><Relationship Id="rId9" Type="http://schemas.openxmlformats.org/officeDocument/2006/relationships/hyperlink" Target="https://clck.ru/3Bxqqp" TargetMode="External"/><Relationship Id="rId13" Type="http://schemas.openxmlformats.org/officeDocument/2006/relationships/hyperlink" Target="https://clck.ru/3BxqzN" TargetMode="External"/><Relationship Id="rId18" Type="http://schemas.openxmlformats.org/officeDocument/2006/relationships/hyperlink" Target="https://clck.ru/3Efirs" TargetMode="External"/><Relationship Id="rId39" Type="http://schemas.openxmlformats.org/officeDocument/2006/relationships/hyperlink" Target="https://clck.ru/3BxsBP" TargetMode="External"/><Relationship Id="rId109" Type="http://schemas.openxmlformats.org/officeDocument/2006/relationships/hyperlink" Target="https://clck.ru/3Nbm3x" TargetMode="External"/><Relationship Id="rId34" Type="http://schemas.openxmlformats.org/officeDocument/2006/relationships/hyperlink" Target="https://clck.ru/3BxrpT" TargetMode="External"/><Relationship Id="rId50" Type="http://schemas.openxmlformats.org/officeDocument/2006/relationships/hyperlink" Target="https://clck.ru/3Ax34A" TargetMode="External"/><Relationship Id="rId55" Type="http://schemas.openxmlformats.org/officeDocument/2006/relationships/hyperlink" Target="https://clck.ru/3Bxuze" TargetMode="External"/><Relationship Id="rId76" Type="http://schemas.openxmlformats.org/officeDocument/2006/relationships/hyperlink" Target="https://clck.ru/3FeDEX" TargetMode="External"/><Relationship Id="rId97" Type="http://schemas.openxmlformats.org/officeDocument/2006/relationships/hyperlink" Target="https://clck.ru/3HYdGh" TargetMode="External"/><Relationship Id="rId104" Type="http://schemas.openxmlformats.org/officeDocument/2006/relationships/hyperlink" Target="https://clck.ru/3LkFPo" TargetMode="External"/><Relationship Id="rId7" Type="http://schemas.openxmlformats.org/officeDocument/2006/relationships/hyperlink" Target="https://clck.ru/3Bxqiy" TargetMode="External"/><Relationship Id="rId71" Type="http://schemas.openxmlformats.org/officeDocument/2006/relationships/hyperlink" Target="https://clck.ru/3C6c3U" TargetMode="External"/><Relationship Id="rId92" Type="http://schemas.openxmlformats.org/officeDocument/2006/relationships/hyperlink" Target="https://clck.ru/3Gi9PH" TargetMode="External"/><Relationship Id="rId2" Type="http://schemas.openxmlformats.org/officeDocument/2006/relationships/hyperlink" Target="https://clck.ru/3Efid7" TargetMode="External"/><Relationship Id="rId29" Type="http://schemas.openxmlformats.org/officeDocument/2006/relationships/hyperlink" Target="https://clck.ru/3Bxrh2" TargetMode="External"/><Relationship Id="rId24" Type="http://schemas.openxmlformats.org/officeDocument/2006/relationships/hyperlink" Target="https://clck.ru/3BxrXR" TargetMode="External"/><Relationship Id="rId40" Type="http://schemas.openxmlformats.org/officeDocument/2006/relationships/hyperlink" Target="https://clck.ru/3BxsEP" TargetMode="External"/><Relationship Id="rId45" Type="http://schemas.openxmlformats.org/officeDocument/2006/relationships/hyperlink" Target="https://clck.ru/3CrFaK" TargetMode="External"/><Relationship Id="rId66" Type="http://schemas.openxmlformats.org/officeDocument/2006/relationships/hyperlink" Target="https://clck.ru/3C7Fq6" TargetMode="External"/><Relationship Id="rId87" Type="http://schemas.openxmlformats.org/officeDocument/2006/relationships/hyperlink" Target="https://clck.ru/3Ft2mL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s://clck.ru/3C7Fys" TargetMode="External"/><Relationship Id="rId82" Type="http://schemas.openxmlformats.org/officeDocument/2006/relationships/hyperlink" Target="https://clck.ru/3FibEm" TargetMode="External"/><Relationship Id="rId19" Type="http://schemas.openxmlformats.org/officeDocument/2006/relationships/hyperlink" Target="https://clck.ru/3EfihB" TargetMode="External"/><Relationship Id="rId14" Type="http://schemas.openxmlformats.org/officeDocument/2006/relationships/hyperlink" Target="https://clck.ru/3Bxr2o" TargetMode="External"/><Relationship Id="rId30" Type="http://schemas.openxmlformats.org/officeDocument/2006/relationships/hyperlink" Target="https://clck.ru/3BxrjH" TargetMode="External"/><Relationship Id="rId35" Type="http://schemas.openxmlformats.org/officeDocument/2006/relationships/hyperlink" Target="https://clck.ru/3BxrrB" TargetMode="External"/><Relationship Id="rId56" Type="http://schemas.openxmlformats.org/officeDocument/2006/relationships/hyperlink" Target="https://clck.ru/3Bxv5k" TargetMode="External"/><Relationship Id="rId77" Type="http://schemas.openxmlformats.org/officeDocument/2006/relationships/hyperlink" Target="https://clck.ru/3FeDHP" TargetMode="External"/><Relationship Id="rId100" Type="http://schemas.openxmlformats.org/officeDocument/2006/relationships/hyperlink" Target="https://clck.ru/3HYfg5" TargetMode="External"/><Relationship Id="rId105" Type="http://schemas.openxmlformats.org/officeDocument/2006/relationships/hyperlink" Target="https://clck.ru/3Nbkt4" TargetMode="External"/><Relationship Id="rId8" Type="http://schemas.openxmlformats.org/officeDocument/2006/relationships/hyperlink" Target="https://clck.ru/3BxqoH" TargetMode="External"/><Relationship Id="rId51" Type="http://schemas.openxmlformats.org/officeDocument/2006/relationships/hyperlink" Target="https://clck.ru/3Ax2xa" TargetMode="External"/><Relationship Id="rId72" Type="http://schemas.openxmlformats.org/officeDocument/2006/relationships/hyperlink" Target="https://clck.ru/3C6c4c" TargetMode="External"/><Relationship Id="rId93" Type="http://schemas.openxmlformats.org/officeDocument/2006/relationships/hyperlink" Target="https://clck.ru/3Gi9Ru" TargetMode="External"/><Relationship Id="rId98" Type="http://schemas.openxmlformats.org/officeDocument/2006/relationships/hyperlink" Target="https://clck.ru/3HYdxQ" TargetMode="External"/><Relationship Id="rId3" Type="http://schemas.openxmlformats.org/officeDocument/2006/relationships/hyperlink" Target="https://clck.ru/3BxqTG" TargetMode="External"/><Relationship Id="rId25" Type="http://schemas.openxmlformats.org/officeDocument/2006/relationships/hyperlink" Target="https://clck.ru/3BxrZM" TargetMode="External"/><Relationship Id="rId46" Type="http://schemas.openxmlformats.org/officeDocument/2006/relationships/hyperlink" Target="https://clck.ru/3BxseS" TargetMode="External"/><Relationship Id="rId67" Type="http://schemas.openxmlformats.org/officeDocument/2006/relationships/hyperlink" Target="https://clck.ru/3C7FoX" TargetMode="External"/><Relationship Id="rId20" Type="http://schemas.openxmlformats.org/officeDocument/2006/relationships/hyperlink" Target="https://clck.ru/3BxrEs" TargetMode="External"/><Relationship Id="rId41" Type="http://schemas.openxmlformats.org/officeDocument/2006/relationships/hyperlink" Target="https://clck.ru/3BxsGR" TargetMode="External"/><Relationship Id="rId62" Type="http://schemas.openxmlformats.org/officeDocument/2006/relationships/hyperlink" Target="https://clck.ru/3C7FuZ" TargetMode="External"/><Relationship Id="rId83" Type="http://schemas.openxmlformats.org/officeDocument/2006/relationships/hyperlink" Target="https://clck.ru/3FibKN" TargetMode="External"/><Relationship Id="rId88" Type="http://schemas.openxmlformats.org/officeDocument/2006/relationships/hyperlink" Target="https://clck.ru/3Ft2oP" TargetMode="External"/><Relationship Id="rId11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Z132"/>
  <sheetViews>
    <sheetView tabSelected="1" topLeftCell="A7" zoomScale="80" zoomScaleNormal="80" workbookViewId="0">
      <pane xSplit="1" topLeftCell="B1" activePane="topRight" state="frozen"/>
      <selection activeCell="A5" sqref="A5"/>
      <selection pane="topRight" activeCell="B18" sqref="B18"/>
    </sheetView>
  </sheetViews>
  <sheetFormatPr defaultRowHeight="13.8" outlineLevelRow="2" x14ac:dyDescent="0.3"/>
  <cols>
    <col min="1" max="1" width="62.44140625" style="1" customWidth="1"/>
    <col min="2" max="2" width="13.44140625" style="1" customWidth="1"/>
    <col min="3" max="3" width="10.33203125" style="77" customWidth="1"/>
    <col min="4" max="4" width="8.44140625" style="77" customWidth="1"/>
    <col min="5" max="5" width="8.5546875" style="77" customWidth="1"/>
    <col min="6" max="6" width="8.6640625" style="77" customWidth="1"/>
    <col min="7" max="7" width="11.5546875" style="77" hidden="1" customWidth="1"/>
    <col min="8" max="8" width="7.77734375" style="77" customWidth="1"/>
    <col min="9" max="9" width="12.33203125" style="130" hidden="1" customWidth="1"/>
    <col min="10" max="10" width="41.109375" style="1" customWidth="1"/>
    <col min="11" max="11" width="14.5546875" style="1" customWidth="1"/>
    <col min="12" max="12" width="20" style="1" customWidth="1"/>
    <col min="13" max="13" width="7.44140625" style="1" customWidth="1"/>
    <col min="14" max="14" width="9.5546875" style="1" customWidth="1"/>
    <col min="15" max="15" width="7.33203125" style="109" customWidth="1"/>
    <col min="16" max="16" width="10.44140625" style="1" customWidth="1"/>
    <col min="17" max="17" width="7.88671875" style="1" customWidth="1"/>
    <col min="18" max="18" width="6.6640625" style="1" customWidth="1"/>
    <col min="19" max="19" width="13.109375" style="88" customWidth="1"/>
    <col min="20" max="20" width="11.109375" customWidth="1"/>
    <col min="21" max="21" width="12.44140625" customWidth="1"/>
    <col min="22" max="23" width="5.6640625" customWidth="1"/>
    <col min="24" max="24" width="5.44140625" customWidth="1"/>
    <col min="25" max="25" width="8.33203125" customWidth="1"/>
  </cols>
  <sheetData>
    <row r="1" spans="1:52" ht="14.4" thickTop="1" x14ac:dyDescent="0.3">
      <c r="A1" s="170"/>
      <c r="B1" s="173" t="s">
        <v>0</v>
      </c>
      <c r="C1" s="174"/>
      <c r="D1" s="174"/>
      <c r="E1" s="174"/>
      <c r="F1" s="174"/>
      <c r="G1" s="174"/>
      <c r="H1" s="174"/>
      <c r="I1" s="174"/>
      <c r="J1" s="174"/>
      <c r="K1" s="174" t="s">
        <v>1</v>
      </c>
      <c r="L1" s="174"/>
      <c r="M1" s="177" t="s">
        <v>457</v>
      </c>
      <c r="N1" s="178"/>
      <c r="O1" s="178"/>
      <c r="P1" s="178"/>
      <c r="Q1" s="178"/>
      <c r="R1" s="17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52" ht="33" customHeight="1" x14ac:dyDescent="0.3">
      <c r="A2" s="171"/>
      <c r="B2" s="175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80"/>
      <c r="N2" s="180"/>
      <c r="O2" s="180"/>
      <c r="P2" s="180"/>
      <c r="Q2" s="180"/>
      <c r="R2" s="18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52" x14ac:dyDescent="0.3">
      <c r="A3" s="171"/>
      <c r="B3" s="175" t="s">
        <v>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80"/>
      <c r="N3" s="180"/>
      <c r="O3" s="180"/>
      <c r="P3" s="180"/>
      <c r="Q3" s="180"/>
      <c r="R3" s="181"/>
    </row>
    <row r="4" spans="1:52" ht="18.600000000000001" customHeight="1" x14ac:dyDescent="0.3">
      <c r="A4" s="171"/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80"/>
      <c r="N4" s="180"/>
      <c r="O4" s="180"/>
      <c r="P4" s="180"/>
      <c r="Q4" s="180"/>
      <c r="R4" s="181"/>
    </row>
    <row r="5" spans="1:52" ht="25.95" customHeight="1" x14ac:dyDescent="0.3">
      <c r="A5" s="171"/>
      <c r="B5" s="184" t="s">
        <v>3</v>
      </c>
      <c r="C5" s="185"/>
      <c r="D5" s="185"/>
      <c r="E5" s="185"/>
      <c r="F5" s="185"/>
      <c r="G5" s="185"/>
      <c r="H5" s="185"/>
      <c r="I5" s="185"/>
      <c r="J5" s="185"/>
      <c r="K5" s="185"/>
      <c r="L5" s="2" t="s">
        <v>4</v>
      </c>
      <c r="M5" s="180"/>
      <c r="N5" s="180"/>
      <c r="O5" s="180"/>
      <c r="P5" s="180"/>
      <c r="Q5" s="180"/>
      <c r="R5" s="18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52" ht="31.2" customHeight="1" x14ac:dyDescent="0.3">
      <c r="A6" s="171"/>
      <c r="B6" s="186" t="s">
        <v>5</v>
      </c>
      <c r="C6" s="187"/>
      <c r="D6" s="187"/>
      <c r="E6" s="187"/>
      <c r="F6" s="187"/>
      <c r="G6" s="187"/>
      <c r="H6" s="187"/>
      <c r="I6" s="187"/>
      <c r="J6" s="187"/>
      <c r="K6" s="187"/>
      <c r="L6" s="3">
        <f>SUM(Q:R)</f>
        <v>0</v>
      </c>
      <c r="M6" s="180"/>
      <c r="N6" s="180"/>
      <c r="O6" s="180"/>
      <c r="P6" s="180"/>
      <c r="Q6" s="180"/>
      <c r="R6" s="18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52" ht="30" customHeight="1" x14ac:dyDescent="0.3">
      <c r="A7" s="171"/>
      <c r="B7" s="188" t="s">
        <v>6</v>
      </c>
      <c r="C7" s="189"/>
      <c r="D7" s="189"/>
      <c r="E7" s="189"/>
      <c r="F7" s="189"/>
      <c r="G7" s="189"/>
      <c r="H7" s="189"/>
      <c r="I7" s="189"/>
      <c r="J7" s="189"/>
      <c r="K7" s="189"/>
      <c r="L7" s="4">
        <f>IF(SUM(Q:R)&lt;20000,SUM(Q:R),IF(SUM(Q:R)&lt;50000,SUM(Q:R)-(0.2*SUM(Q:R)),IF(SUM(Q:R)&lt;100000,SUM(Q:R)-(0.25*SUM(Q:R)),IF(SUM(Q:R)&lt;300000,SUM(Q:R)-(0.3*SUM(Q:R)),SUM(Q:R)-(0.4*SUM(Q:R))))))</f>
        <v>0</v>
      </c>
      <c r="M7" s="180"/>
      <c r="N7" s="180"/>
      <c r="O7" s="180"/>
      <c r="P7" s="180"/>
      <c r="Q7" s="180"/>
      <c r="R7" s="18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52" ht="28.95" customHeight="1" thickBot="1" x14ac:dyDescent="0.35">
      <c r="A8" s="172"/>
      <c r="B8" s="190" t="s">
        <v>7</v>
      </c>
      <c r="C8" s="191"/>
      <c r="D8" s="191"/>
      <c r="E8" s="191"/>
      <c r="F8" s="191"/>
      <c r="G8" s="191"/>
      <c r="H8" s="191"/>
      <c r="I8" s="191"/>
      <c r="J8" s="191"/>
      <c r="K8" s="191"/>
      <c r="L8" s="5">
        <f>SUM(B:B)</f>
        <v>0</v>
      </c>
      <c r="M8" s="182"/>
      <c r="N8" s="182"/>
      <c r="O8" s="182"/>
      <c r="P8" s="182"/>
      <c r="Q8" s="182"/>
      <c r="R8" s="183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52" s="6" customFormat="1" ht="18.600000000000001" customHeight="1" thickTop="1" thickBot="1" x14ac:dyDescent="0.3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89"/>
    </row>
    <row r="10" spans="1:52" ht="72.599999999999994" customHeight="1" thickTop="1" x14ac:dyDescent="0.3">
      <c r="A10" s="7" t="s">
        <v>8</v>
      </c>
      <c r="B10" s="8" t="s">
        <v>9</v>
      </c>
      <c r="C10" s="72" t="s">
        <v>10</v>
      </c>
      <c r="D10" s="72" t="s">
        <v>11</v>
      </c>
      <c r="E10" s="72" t="s">
        <v>12</v>
      </c>
      <c r="F10" s="72" t="s">
        <v>13</v>
      </c>
      <c r="G10" s="72" t="s">
        <v>14</v>
      </c>
      <c r="H10" s="72" t="s">
        <v>15</v>
      </c>
      <c r="I10" s="133" t="s">
        <v>473</v>
      </c>
      <c r="J10" s="9" t="s">
        <v>16</v>
      </c>
      <c r="K10" s="9" t="s">
        <v>17</v>
      </c>
      <c r="L10" s="9" t="s">
        <v>18</v>
      </c>
      <c r="M10" s="9" t="s">
        <v>19</v>
      </c>
      <c r="N10" s="9" t="s">
        <v>20</v>
      </c>
      <c r="O10" s="108" t="s">
        <v>415</v>
      </c>
      <c r="P10" s="10" t="s">
        <v>21</v>
      </c>
      <c r="Q10" s="193" t="s">
        <v>22</v>
      </c>
      <c r="R10" s="194"/>
      <c r="S10" s="202" t="s">
        <v>388</v>
      </c>
      <c r="T10" s="202"/>
      <c r="U10" s="92" t="s">
        <v>394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52" ht="27" customHeight="1" x14ac:dyDescent="0.3">
      <c r="A11" s="195" t="s">
        <v>23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7"/>
      <c r="P11" s="11"/>
      <c r="Q11" s="196"/>
      <c r="R11" s="196"/>
      <c r="S11" s="93"/>
      <c r="T11" s="42"/>
      <c r="U11" s="9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52" ht="19.2" customHeight="1" outlineLevel="1" x14ac:dyDescent="0.3">
      <c r="A12" s="198" t="s">
        <v>24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200"/>
      <c r="P12" s="12"/>
      <c r="Q12" s="201"/>
      <c r="R12" s="201"/>
      <c r="S12" s="93"/>
      <c r="T12" s="101"/>
      <c r="U12" s="93"/>
    </row>
    <row r="13" spans="1:52" ht="15" customHeight="1" outlineLevel="1" x14ac:dyDescent="0.3">
      <c r="A13" s="13" t="s">
        <v>25</v>
      </c>
      <c r="B13" s="14" t="s">
        <v>40</v>
      </c>
      <c r="C13" s="15">
        <f t="shared" ref="C13:C95" si="0">H13-(H13*0.4)</f>
        <v>519</v>
      </c>
      <c r="D13" s="15">
        <f t="shared" ref="D13:D95" si="1">H13-(H13*0.3)</f>
        <v>605.5</v>
      </c>
      <c r="E13" s="15">
        <f t="shared" ref="E13:E95" si="2">H13-(H13*0.25)</f>
        <v>648.75</v>
      </c>
      <c r="F13" s="15">
        <f t="shared" ref="F13:F95" si="3">H13-(H13*0.2)</f>
        <v>692</v>
      </c>
      <c r="G13" s="143"/>
      <c r="H13" s="15">
        <v>865</v>
      </c>
      <c r="I13" s="131">
        <f>H13/2</f>
        <v>432.5</v>
      </c>
      <c r="J13" s="78" t="s">
        <v>323</v>
      </c>
      <c r="K13" s="16" t="s">
        <v>26</v>
      </c>
      <c r="L13" s="17" t="s">
        <v>27</v>
      </c>
      <c r="M13" s="18" t="s">
        <v>28</v>
      </c>
      <c r="N13" s="13" t="s">
        <v>29</v>
      </c>
      <c r="O13" s="19">
        <v>460</v>
      </c>
      <c r="P13" s="20">
        <v>20</v>
      </c>
      <c r="Q13" s="21">
        <f t="shared" ref="Q13:Q95" si="4">IF(B13="нет в наличии",0,IF(B13="по запросу",0,B13*H13))</f>
        <v>0</v>
      </c>
      <c r="R13" s="90"/>
      <c r="S13" s="93">
        <v>283430941</v>
      </c>
      <c r="T13" s="101"/>
      <c r="U13" s="93">
        <v>1758202536</v>
      </c>
    </row>
    <row r="14" spans="1:52" ht="14.4" customHeight="1" outlineLevel="2" x14ac:dyDescent="0.3">
      <c r="A14" s="13" t="s">
        <v>30</v>
      </c>
      <c r="B14" s="14"/>
      <c r="C14" s="15">
        <f t="shared" si="0"/>
        <v>519</v>
      </c>
      <c r="D14" s="15">
        <f t="shared" si="1"/>
        <v>605.5</v>
      </c>
      <c r="E14" s="15">
        <f t="shared" si="2"/>
        <v>648.75</v>
      </c>
      <c r="F14" s="15">
        <f t="shared" si="3"/>
        <v>692</v>
      </c>
      <c r="G14" s="15" t="e">
        <f>#REF!-#REF!*3%</f>
        <v>#REF!</v>
      </c>
      <c r="H14" s="15">
        <v>865</v>
      </c>
      <c r="I14" s="131">
        <f t="shared" ref="I14:I27" si="5">H14/2</f>
        <v>432.5</v>
      </c>
      <c r="J14" s="78" t="s">
        <v>324</v>
      </c>
      <c r="K14" s="22" t="s">
        <v>31</v>
      </c>
      <c r="L14" s="23" t="s">
        <v>32</v>
      </c>
      <c r="M14" s="13" t="s">
        <v>28</v>
      </c>
      <c r="N14" s="13" t="s">
        <v>29</v>
      </c>
      <c r="O14" s="19">
        <v>450</v>
      </c>
      <c r="P14" s="21">
        <v>20</v>
      </c>
      <c r="Q14" s="21">
        <f t="shared" si="4"/>
        <v>0</v>
      </c>
      <c r="R14" s="90"/>
      <c r="S14" s="93">
        <v>283432676</v>
      </c>
      <c r="T14" s="101"/>
      <c r="U14" s="93">
        <v>1758195086</v>
      </c>
    </row>
    <row r="15" spans="1:52" s="24" customFormat="1" ht="14.4" outlineLevel="2" x14ac:dyDescent="0.3">
      <c r="A15" s="25" t="s">
        <v>33</v>
      </c>
      <c r="B15" s="14"/>
      <c r="C15" s="15">
        <f t="shared" si="0"/>
        <v>519</v>
      </c>
      <c r="D15" s="15">
        <f t="shared" si="1"/>
        <v>605.5</v>
      </c>
      <c r="E15" s="15">
        <f t="shared" si="2"/>
        <v>648.75</v>
      </c>
      <c r="F15" s="15">
        <f t="shared" si="3"/>
        <v>692</v>
      </c>
      <c r="G15" s="15" t="e">
        <f>#REF!-#REF!*3%</f>
        <v>#REF!</v>
      </c>
      <c r="H15" s="15">
        <v>865</v>
      </c>
      <c r="I15" s="131">
        <f t="shared" si="5"/>
        <v>432.5</v>
      </c>
      <c r="J15" s="79" t="s">
        <v>325</v>
      </c>
      <c r="K15" s="26" t="s">
        <v>34</v>
      </c>
      <c r="L15" s="27" t="s">
        <v>35</v>
      </c>
      <c r="M15" s="28" t="s">
        <v>28</v>
      </c>
      <c r="N15" s="28" t="s">
        <v>29</v>
      </c>
      <c r="O15" s="19">
        <v>450</v>
      </c>
      <c r="P15" s="21">
        <v>20</v>
      </c>
      <c r="Q15" s="21">
        <f t="shared" si="4"/>
        <v>0</v>
      </c>
      <c r="R15" s="90"/>
      <c r="S15" s="94">
        <v>40526111</v>
      </c>
      <c r="T15" s="99"/>
      <c r="U15" s="94">
        <v>321916251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s="24" customFormat="1" ht="14.4" outlineLevel="2" x14ac:dyDescent="0.3">
      <c r="A16" s="25" t="s">
        <v>36</v>
      </c>
      <c r="B16" s="14"/>
      <c r="C16" s="15">
        <f t="shared" si="0"/>
        <v>519</v>
      </c>
      <c r="D16" s="15">
        <f t="shared" si="1"/>
        <v>605.5</v>
      </c>
      <c r="E16" s="15">
        <f t="shared" si="2"/>
        <v>648.75</v>
      </c>
      <c r="F16" s="15">
        <f t="shared" si="3"/>
        <v>692</v>
      </c>
      <c r="G16" s="15" t="e">
        <f>#REF!-#REF!*3%</f>
        <v>#REF!</v>
      </c>
      <c r="H16" s="15">
        <v>865</v>
      </c>
      <c r="I16" s="131">
        <f t="shared" si="5"/>
        <v>432.5</v>
      </c>
      <c r="J16" s="80" t="s">
        <v>326</v>
      </c>
      <c r="K16" s="26" t="s">
        <v>37</v>
      </c>
      <c r="L16" s="27" t="s">
        <v>38</v>
      </c>
      <c r="M16" s="28" t="s">
        <v>28</v>
      </c>
      <c r="N16" s="31" t="s">
        <v>29</v>
      </c>
      <c r="O16" s="19">
        <v>450</v>
      </c>
      <c r="P16" s="21">
        <v>20</v>
      </c>
      <c r="Q16" s="21">
        <f t="shared" si="4"/>
        <v>0</v>
      </c>
      <c r="R16" s="90"/>
      <c r="S16" s="94">
        <v>40526110</v>
      </c>
      <c r="T16" s="99"/>
      <c r="U16" s="94">
        <v>321925245</v>
      </c>
      <c r="AK16" s="30"/>
      <c r="AL16" s="30"/>
      <c r="AM16" s="30"/>
      <c r="AN16" s="30"/>
      <c r="AO16" s="30"/>
      <c r="AP16" s="30"/>
      <c r="AQ16" s="30"/>
    </row>
    <row r="17" spans="1:43" s="24" customFormat="1" ht="13.8" customHeight="1" outlineLevel="2" x14ac:dyDescent="0.3">
      <c r="A17" s="25" t="s">
        <v>39</v>
      </c>
      <c r="B17" s="14"/>
      <c r="C17" s="15">
        <f t="shared" si="0"/>
        <v>519</v>
      </c>
      <c r="D17" s="15">
        <f t="shared" si="1"/>
        <v>605.5</v>
      </c>
      <c r="E17" s="15">
        <f t="shared" si="2"/>
        <v>648.75</v>
      </c>
      <c r="F17" s="15">
        <f t="shared" si="3"/>
        <v>692</v>
      </c>
      <c r="G17" s="15" t="e">
        <f>#REF!-#REF!*3%</f>
        <v>#REF!</v>
      </c>
      <c r="H17" s="15">
        <v>865</v>
      </c>
      <c r="I17" s="131">
        <f t="shared" si="5"/>
        <v>432.5</v>
      </c>
      <c r="J17" s="79" t="s">
        <v>327</v>
      </c>
      <c r="K17" s="26" t="s">
        <v>41</v>
      </c>
      <c r="L17" s="27" t="s">
        <v>42</v>
      </c>
      <c r="M17" s="28" t="s">
        <v>28</v>
      </c>
      <c r="N17" s="31" t="s">
        <v>29</v>
      </c>
      <c r="O17" s="19">
        <v>450</v>
      </c>
      <c r="P17" s="21">
        <v>20</v>
      </c>
      <c r="Q17" s="21">
        <f t="shared" si="4"/>
        <v>0</v>
      </c>
      <c r="R17" s="90"/>
      <c r="S17" s="94">
        <v>150857012</v>
      </c>
      <c r="T17" s="99"/>
      <c r="U17" s="94">
        <v>892195547</v>
      </c>
      <c r="AK17" s="30"/>
      <c r="AL17" s="30"/>
      <c r="AM17" s="30"/>
      <c r="AN17" s="30"/>
      <c r="AO17" s="30"/>
      <c r="AP17" s="30"/>
      <c r="AQ17" s="30"/>
    </row>
    <row r="18" spans="1:43" s="24" customFormat="1" ht="14.4" outlineLevel="2" x14ac:dyDescent="0.3">
      <c r="A18" s="25" t="s">
        <v>43</v>
      </c>
      <c r="B18" s="14"/>
      <c r="C18" s="15">
        <f t="shared" si="0"/>
        <v>519</v>
      </c>
      <c r="D18" s="15">
        <f t="shared" si="1"/>
        <v>605.5</v>
      </c>
      <c r="E18" s="15">
        <f t="shared" si="2"/>
        <v>648.75</v>
      </c>
      <c r="F18" s="15">
        <f t="shared" si="3"/>
        <v>692</v>
      </c>
      <c r="G18" s="15" t="e">
        <f>#REF!-#REF!*3%</f>
        <v>#REF!</v>
      </c>
      <c r="H18" s="15">
        <v>865</v>
      </c>
      <c r="I18" s="131">
        <f t="shared" si="5"/>
        <v>432.5</v>
      </c>
      <c r="J18" s="79" t="s">
        <v>328</v>
      </c>
      <c r="K18" s="26" t="s">
        <v>44</v>
      </c>
      <c r="L18" s="27" t="s">
        <v>45</v>
      </c>
      <c r="M18" s="28" t="s">
        <v>28</v>
      </c>
      <c r="N18" s="31" t="s">
        <v>29</v>
      </c>
      <c r="O18" s="19">
        <v>450</v>
      </c>
      <c r="P18" s="21">
        <v>20</v>
      </c>
      <c r="Q18" s="21">
        <f t="shared" si="4"/>
        <v>0</v>
      </c>
      <c r="R18" s="90"/>
      <c r="S18" s="94">
        <v>150857011</v>
      </c>
      <c r="T18" s="99"/>
      <c r="U18" s="94">
        <v>892154398</v>
      </c>
      <c r="AK18" s="30"/>
      <c r="AL18" s="30"/>
      <c r="AM18" s="30"/>
      <c r="AN18" s="30"/>
      <c r="AO18" s="30"/>
      <c r="AP18" s="30"/>
      <c r="AQ18" s="30"/>
    </row>
    <row r="19" spans="1:43" s="24" customFormat="1" ht="14.4" outlineLevel="2" x14ac:dyDescent="0.3">
      <c r="A19" s="25" t="s">
        <v>46</v>
      </c>
      <c r="B19" s="14"/>
      <c r="C19" s="15">
        <f t="shared" si="0"/>
        <v>519</v>
      </c>
      <c r="D19" s="15">
        <f t="shared" si="1"/>
        <v>605.5</v>
      </c>
      <c r="E19" s="15">
        <f t="shared" si="2"/>
        <v>648.75</v>
      </c>
      <c r="F19" s="15">
        <f t="shared" si="3"/>
        <v>692</v>
      </c>
      <c r="G19" s="15" t="e">
        <f>#REF!-#REF!*3%</f>
        <v>#REF!</v>
      </c>
      <c r="H19" s="15">
        <v>865</v>
      </c>
      <c r="I19" s="131">
        <f t="shared" si="5"/>
        <v>432.5</v>
      </c>
      <c r="J19" s="79" t="s">
        <v>329</v>
      </c>
      <c r="K19" s="26" t="s">
        <v>47</v>
      </c>
      <c r="L19" s="27" t="s">
        <v>48</v>
      </c>
      <c r="M19" s="28" t="s">
        <v>28</v>
      </c>
      <c r="N19" s="31" t="s">
        <v>29</v>
      </c>
      <c r="O19" s="19">
        <v>450</v>
      </c>
      <c r="P19" s="21">
        <v>20</v>
      </c>
      <c r="Q19" s="21">
        <f t="shared" si="4"/>
        <v>0</v>
      </c>
      <c r="R19" s="90"/>
      <c r="S19" s="94">
        <v>49416067</v>
      </c>
      <c r="T19" s="99"/>
      <c r="U19" s="94">
        <v>410580209</v>
      </c>
      <c r="AK19" s="30"/>
      <c r="AL19" s="30"/>
      <c r="AM19" s="30"/>
      <c r="AN19" s="30"/>
      <c r="AO19" s="30"/>
      <c r="AP19" s="30"/>
      <c r="AQ19" s="30"/>
    </row>
    <row r="20" spans="1:43" s="24" customFormat="1" ht="14.4" outlineLevel="2" x14ac:dyDescent="0.3">
      <c r="A20" s="32" t="s">
        <v>49</v>
      </c>
      <c r="B20" s="14"/>
      <c r="C20" s="15">
        <f t="shared" si="0"/>
        <v>519</v>
      </c>
      <c r="D20" s="15">
        <f t="shared" si="1"/>
        <v>605.5</v>
      </c>
      <c r="E20" s="15">
        <f t="shared" si="2"/>
        <v>648.75</v>
      </c>
      <c r="F20" s="15">
        <f t="shared" si="3"/>
        <v>692</v>
      </c>
      <c r="G20" s="15" t="e">
        <f>#REF!-#REF!*3%</f>
        <v>#REF!</v>
      </c>
      <c r="H20" s="15">
        <v>865</v>
      </c>
      <c r="I20" s="131">
        <f t="shared" si="5"/>
        <v>432.5</v>
      </c>
      <c r="J20" s="79" t="s">
        <v>331</v>
      </c>
      <c r="K20" s="26" t="s">
        <v>50</v>
      </c>
      <c r="L20" s="27" t="s">
        <v>51</v>
      </c>
      <c r="M20" s="28" t="s">
        <v>28</v>
      </c>
      <c r="N20" s="31" t="s">
        <v>29</v>
      </c>
      <c r="O20" s="19">
        <v>450</v>
      </c>
      <c r="P20" s="21">
        <v>20</v>
      </c>
      <c r="Q20" s="21">
        <f t="shared" si="4"/>
        <v>0</v>
      </c>
      <c r="R20" s="90"/>
      <c r="S20" s="94">
        <v>49415800</v>
      </c>
      <c r="T20" s="99"/>
      <c r="U20" s="94">
        <v>410580214</v>
      </c>
      <c r="AK20" s="30"/>
      <c r="AL20" s="30"/>
      <c r="AM20" s="30"/>
      <c r="AN20" s="30"/>
      <c r="AO20" s="30"/>
      <c r="AP20" s="30"/>
      <c r="AQ20" s="30"/>
    </row>
    <row r="21" spans="1:43" s="24" customFormat="1" ht="14.4" outlineLevel="1" x14ac:dyDescent="0.3">
      <c r="A21" s="25" t="s">
        <v>52</v>
      </c>
      <c r="B21" s="14"/>
      <c r="C21" s="15">
        <f t="shared" si="0"/>
        <v>505.79999999999995</v>
      </c>
      <c r="D21" s="15">
        <f t="shared" si="1"/>
        <v>590.1</v>
      </c>
      <c r="E21" s="15">
        <f t="shared" si="2"/>
        <v>632.25</v>
      </c>
      <c r="F21" s="15">
        <f t="shared" si="3"/>
        <v>674.4</v>
      </c>
      <c r="G21" s="15" t="e">
        <f>#REF!-#REF!*3%</f>
        <v>#REF!</v>
      </c>
      <c r="H21" s="15">
        <v>843</v>
      </c>
      <c r="I21" s="131">
        <f t="shared" si="5"/>
        <v>421.5</v>
      </c>
      <c r="J21" s="79" t="s">
        <v>330</v>
      </c>
      <c r="K21" s="26" t="s">
        <v>53</v>
      </c>
      <c r="L21" s="27" t="s">
        <v>54</v>
      </c>
      <c r="M21" s="28" t="s">
        <v>28</v>
      </c>
      <c r="N21" s="31" t="s">
        <v>55</v>
      </c>
      <c r="O21" s="29">
        <v>396</v>
      </c>
      <c r="P21" s="21">
        <v>24</v>
      </c>
      <c r="Q21" s="21">
        <f t="shared" si="4"/>
        <v>0</v>
      </c>
      <c r="R21" s="90"/>
      <c r="S21" s="94">
        <v>18403789</v>
      </c>
      <c r="T21" s="99">
        <v>215248606</v>
      </c>
      <c r="U21" s="94">
        <v>222468316</v>
      </c>
      <c r="AK21" s="30"/>
      <c r="AL21" s="30"/>
      <c r="AM21" s="30"/>
      <c r="AN21" s="30"/>
      <c r="AO21" s="30"/>
      <c r="AP21" s="30"/>
      <c r="AQ21" s="30"/>
    </row>
    <row r="22" spans="1:43" s="24" customFormat="1" ht="27.6" outlineLevel="1" x14ac:dyDescent="0.3">
      <c r="A22" s="25" t="s">
        <v>56</v>
      </c>
      <c r="B22" s="14"/>
      <c r="C22" s="15">
        <f t="shared" si="0"/>
        <v>505.79999999999995</v>
      </c>
      <c r="D22" s="15">
        <f t="shared" si="1"/>
        <v>590.1</v>
      </c>
      <c r="E22" s="15">
        <f t="shared" si="2"/>
        <v>632.25</v>
      </c>
      <c r="F22" s="15">
        <f t="shared" si="3"/>
        <v>674.4</v>
      </c>
      <c r="G22" s="15" t="e">
        <f>#REF!-#REF!*3%</f>
        <v>#REF!</v>
      </c>
      <c r="H22" s="15">
        <v>843</v>
      </c>
      <c r="I22" s="131">
        <f t="shared" si="5"/>
        <v>421.5</v>
      </c>
      <c r="J22" s="79" t="s">
        <v>332</v>
      </c>
      <c r="K22" s="26" t="s">
        <v>57</v>
      </c>
      <c r="L22" s="27" t="s">
        <v>58</v>
      </c>
      <c r="M22" s="28" t="s">
        <v>28</v>
      </c>
      <c r="N22" s="31" t="s">
        <v>59</v>
      </c>
      <c r="O22" s="29">
        <v>495</v>
      </c>
      <c r="P22" s="21">
        <v>20</v>
      </c>
      <c r="Q22" s="21">
        <f t="shared" si="4"/>
        <v>0</v>
      </c>
      <c r="R22" s="90"/>
      <c r="S22" s="94">
        <v>175154431</v>
      </c>
      <c r="T22" s="99"/>
      <c r="U22" s="94">
        <v>1162904926</v>
      </c>
      <c r="AK22" s="30"/>
      <c r="AL22" s="30"/>
      <c r="AM22" s="30"/>
      <c r="AN22" s="30"/>
      <c r="AO22" s="30"/>
      <c r="AP22" s="30"/>
      <c r="AQ22" s="30"/>
    </row>
    <row r="23" spans="1:43" s="24" customFormat="1" ht="14.4" outlineLevel="1" x14ac:dyDescent="0.3">
      <c r="A23" s="25" t="s">
        <v>60</v>
      </c>
      <c r="B23" s="14"/>
      <c r="C23" s="15">
        <f t="shared" si="0"/>
        <v>552.59999999999991</v>
      </c>
      <c r="D23" s="15">
        <f t="shared" si="1"/>
        <v>644.70000000000005</v>
      </c>
      <c r="E23" s="15">
        <f t="shared" si="2"/>
        <v>690.75</v>
      </c>
      <c r="F23" s="15">
        <f t="shared" si="3"/>
        <v>736.8</v>
      </c>
      <c r="G23" s="15" t="e">
        <f>#REF!-#REF!*3%</f>
        <v>#REF!</v>
      </c>
      <c r="H23" s="15">
        <v>921</v>
      </c>
      <c r="I23" s="131">
        <f t="shared" si="5"/>
        <v>460.5</v>
      </c>
      <c r="J23" s="79" t="s">
        <v>333</v>
      </c>
      <c r="K23" s="26" t="s">
        <v>61</v>
      </c>
      <c r="L23" s="27" t="s">
        <v>62</v>
      </c>
      <c r="M23" s="28" t="s">
        <v>28</v>
      </c>
      <c r="N23" s="33" t="s">
        <v>63</v>
      </c>
      <c r="O23" s="34">
        <v>800</v>
      </c>
      <c r="P23" s="21">
        <v>20</v>
      </c>
      <c r="Q23" s="21">
        <f t="shared" si="4"/>
        <v>0</v>
      </c>
      <c r="R23" s="90"/>
      <c r="S23" s="94">
        <v>145216657</v>
      </c>
      <c r="T23" s="99"/>
      <c r="U23" s="94">
        <v>850939410</v>
      </c>
      <c r="AK23" s="30"/>
      <c r="AL23" s="30"/>
      <c r="AM23" s="30"/>
      <c r="AN23" s="30"/>
      <c r="AO23" s="30"/>
      <c r="AP23" s="30"/>
      <c r="AQ23" s="30"/>
    </row>
    <row r="24" spans="1:43" s="24" customFormat="1" ht="14.4" outlineLevel="1" x14ac:dyDescent="0.3">
      <c r="A24" s="25" t="s">
        <v>64</v>
      </c>
      <c r="B24" s="14"/>
      <c r="C24" s="15">
        <f t="shared" si="0"/>
        <v>552.59999999999991</v>
      </c>
      <c r="D24" s="15">
        <f t="shared" si="1"/>
        <v>644.70000000000005</v>
      </c>
      <c r="E24" s="15">
        <f t="shared" si="2"/>
        <v>690.75</v>
      </c>
      <c r="F24" s="15">
        <f t="shared" si="3"/>
        <v>736.8</v>
      </c>
      <c r="G24" s="15" t="e">
        <f>#REF!-#REF!*3%</f>
        <v>#REF!</v>
      </c>
      <c r="H24" s="15">
        <v>921</v>
      </c>
      <c r="I24" s="131">
        <f t="shared" si="5"/>
        <v>460.5</v>
      </c>
      <c r="J24" s="79" t="s">
        <v>334</v>
      </c>
      <c r="K24" s="26" t="s">
        <v>65</v>
      </c>
      <c r="L24" s="27" t="s">
        <v>66</v>
      </c>
      <c r="M24" s="28" t="s">
        <v>28</v>
      </c>
      <c r="N24" s="33" t="s">
        <v>67</v>
      </c>
      <c r="O24" s="34">
        <v>800</v>
      </c>
      <c r="P24" s="21">
        <v>20</v>
      </c>
      <c r="Q24" s="21">
        <f t="shared" si="4"/>
        <v>0</v>
      </c>
      <c r="R24" s="90"/>
      <c r="S24" s="94">
        <v>145214559</v>
      </c>
      <c r="T24" s="99"/>
      <c r="U24" s="94">
        <v>850928685</v>
      </c>
      <c r="AK24" s="30"/>
      <c r="AL24" s="30"/>
      <c r="AM24" s="30"/>
      <c r="AN24" s="30"/>
      <c r="AO24" s="30"/>
      <c r="AP24" s="30"/>
      <c r="AQ24" s="30"/>
    </row>
    <row r="25" spans="1:43" s="65" customFormat="1" ht="14.4" outlineLevel="1" x14ac:dyDescent="0.3">
      <c r="A25" s="25" t="s">
        <v>286</v>
      </c>
      <c r="B25" s="57" t="s">
        <v>40</v>
      </c>
      <c r="C25" s="116">
        <f t="shared" ref="C25" si="6">H25-(H25*0.4)</f>
        <v>423</v>
      </c>
      <c r="D25" s="116">
        <f t="shared" ref="D25" si="7">H25-(H25*0.3)</f>
        <v>493.5</v>
      </c>
      <c r="E25" s="116">
        <f t="shared" ref="E25" si="8">H25-(H25*0.25)</f>
        <v>528.75</v>
      </c>
      <c r="F25" s="116">
        <f t="shared" ref="F25" si="9">H25-(H25*0.2)</f>
        <v>564</v>
      </c>
      <c r="G25" s="116" t="e">
        <f>#REF!-#REF!*3%</f>
        <v>#REF!</v>
      </c>
      <c r="H25" s="116">
        <v>705</v>
      </c>
      <c r="I25" s="131">
        <f t="shared" si="5"/>
        <v>352.5</v>
      </c>
      <c r="J25" s="82" t="s">
        <v>335</v>
      </c>
      <c r="K25" s="60" t="s">
        <v>303</v>
      </c>
      <c r="L25" s="111" t="s">
        <v>297</v>
      </c>
      <c r="M25" s="61" t="s">
        <v>28</v>
      </c>
      <c r="N25" s="33" t="s">
        <v>309</v>
      </c>
      <c r="O25" s="59">
        <v>386</v>
      </c>
      <c r="P25" s="63">
        <v>24</v>
      </c>
      <c r="Q25" s="21">
        <f t="shared" si="4"/>
        <v>0</v>
      </c>
      <c r="R25" s="91"/>
      <c r="S25" s="97">
        <v>310969029</v>
      </c>
      <c r="T25" s="100"/>
      <c r="U25" s="97">
        <v>1823639517</v>
      </c>
      <c r="AK25" s="68"/>
      <c r="AL25" s="68"/>
      <c r="AM25" s="68"/>
      <c r="AN25" s="68"/>
      <c r="AO25" s="68"/>
      <c r="AP25" s="68"/>
      <c r="AQ25" s="68"/>
    </row>
    <row r="26" spans="1:43" s="24" customFormat="1" ht="14.4" outlineLevel="1" x14ac:dyDescent="0.3">
      <c r="A26" s="31" t="s">
        <v>68</v>
      </c>
      <c r="B26" s="14"/>
      <c r="C26" s="15">
        <f t="shared" si="0"/>
        <v>420</v>
      </c>
      <c r="D26" s="15">
        <f t="shared" si="1"/>
        <v>490</v>
      </c>
      <c r="E26" s="15">
        <f t="shared" si="2"/>
        <v>525</v>
      </c>
      <c r="F26" s="15">
        <f t="shared" si="3"/>
        <v>560</v>
      </c>
      <c r="G26" s="15" t="e">
        <f>#REF!-#REF!*3%</f>
        <v>#REF!</v>
      </c>
      <c r="H26" s="15">
        <v>700</v>
      </c>
      <c r="I26" s="131">
        <f t="shared" si="5"/>
        <v>350</v>
      </c>
      <c r="J26" s="79" t="s">
        <v>336</v>
      </c>
      <c r="K26" s="26" t="s">
        <v>69</v>
      </c>
      <c r="L26" s="27" t="s">
        <v>70</v>
      </c>
      <c r="M26" s="28" t="s">
        <v>28</v>
      </c>
      <c r="N26" s="35" t="s">
        <v>71</v>
      </c>
      <c r="O26" s="34">
        <v>330</v>
      </c>
      <c r="P26" s="21">
        <v>24</v>
      </c>
      <c r="Q26" s="21">
        <f t="shared" si="4"/>
        <v>0</v>
      </c>
      <c r="R26" s="90"/>
      <c r="S26" s="94">
        <v>72797038</v>
      </c>
      <c r="T26" s="99"/>
      <c r="U26" s="94">
        <v>546666511</v>
      </c>
      <c r="AK26" s="30"/>
      <c r="AL26" s="30"/>
      <c r="AM26" s="30"/>
      <c r="AN26" s="30"/>
      <c r="AO26" s="30"/>
      <c r="AP26" s="30"/>
      <c r="AQ26" s="30"/>
    </row>
    <row r="27" spans="1:43" s="24" customFormat="1" ht="14.4" outlineLevel="1" x14ac:dyDescent="0.3">
      <c r="A27" s="31" t="s">
        <v>72</v>
      </c>
      <c r="B27" s="14"/>
      <c r="C27" s="15">
        <f t="shared" si="0"/>
        <v>420</v>
      </c>
      <c r="D27" s="15">
        <f t="shared" si="1"/>
        <v>490</v>
      </c>
      <c r="E27" s="15">
        <f t="shared" si="2"/>
        <v>525</v>
      </c>
      <c r="F27" s="15">
        <f t="shared" si="3"/>
        <v>560</v>
      </c>
      <c r="G27" s="15" t="e">
        <f>#REF!-#REF!*3%</f>
        <v>#REF!</v>
      </c>
      <c r="H27" s="15">
        <v>700</v>
      </c>
      <c r="I27" s="131">
        <f t="shared" si="5"/>
        <v>350</v>
      </c>
      <c r="J27" s="79" t="s">
        <v>337</v>
      </c>
      <c r="K27" s="26" t="s">
        <v>73</v>
      </c>
      <c r="L27" s="27" t="s">
        <v>74</v>
      </c>
      <c r="M27" s="28" t="s">
        <v>28</v>
      </c>
      <c r="N27" s="35" t="s">
        <v>71</v>
      </c>
      <c r="O27" s="34">
        <v>330</v>
      </c>
      <c r="P27" s="21">
        <v>24</v>
      </c>
      <c r="Q27" s="21">
        <f t="shared" si="4"/>
        <v>0</v>
      </c>
      <c r="R27" s="90"/>
      <c r="S27" s="94">
        <v>72797039</v>
      </c>
      <c r="T27" s="99"/>
      <c r="U27" s="94">
        <v>546703543</v>
      </c>
      <c r="AK27" s="30"/>
      <c r="AL27" s="30"/>
      <c r="AM27" s="30"/>
      <c r="AN27" s="30"/>
      <c r="AO27" s="30"/>
      <c r="AP27" s="30"/>
      <c r="AQ27" s="30"/>
    </row>
    <row r="28" spans="1:43" ht="20.399999999999999" customHeight="1" x14ac:dyDescent="0.3">
      <c r="A28" s="203" t="s">
        <v>75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1"/>
      <c r="Q28" s="21"/>
      <c r="R28" s="90"/>
      <c r="S28" s="93"/>
      <c r="T28" s="101"/>
      <c r="U28" s="93"/>
    </row>
    <row r="29" spans="1:43" s="24" customFormat="1" ht="13.5" customHeight="1" outlineLevel="1" x14ac:dyDescent="0.3">
      <c r="A29" s="31" t="s">
        <v>76</v>
      </c>
      <c r="B29" s="14"/>
      <c r="C29" s="36">
        <f t="shared" si="0"/>
        <v>543</v>
      </c>
      <c r="D29" s="36">
        <f t="shared" si="1"/>
        <v>633.5</v>
      </c>
      <c r="E29" s="36">
        <f t="shared" si="2"/>
        <v>678.75</v>
      </c>
      <c r="F29" s="36">
        <f t="shared" si="3"/>
        <v>724</v>
      </c>
      <c r="G29" s="15" t="e">
        <f>#REF!-#REF!*3%</f>
        <v>#REF!</v>
      </c>
      <c r="H29" s="36">
        <v>905</v>
      </c>
      <c r="I29" s="36">
        <f>H29/2</f>
        <v>452.5</v>
      </c>
      <c r="J29" s="80" t="s">
        <v>338</v>
      </c>
      <c r="K29" s="26" t="s">
        <v>77</v>
      </c>
      <c r="L29" s="27" t="s">
        <v>78</v>
      </c>
      <c r="M29" s="28" t="s">
        <v>79</v>
      </c>
      <c r="N29" s="35" t="s">
        <v>80</v>
      </c>
      <c r="O29" s="34">
        <v>390</v>
      </c>
      <c r="P29" s="21">
        <v>20</v>
      </c>
      <c r="Q29" s="21">
        <f t="shared" si="4"/>
        <v>0</v>
      </c>
      <c r="R29" s="90"/>
      <c r="S29" s="95">
        <v>138633717</v>
      </c>
      <c r="T29" s="102"/>
      <c r="U29" s="95">
        <v>807085548</v>
      </c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</row>
    <row r="30" spans="1:43" s="24" customFormat="1" ht="13.2" customHeight="1" outlineLevel="1" x14ac:dyDescent="0.3">
      <c r="A30" s="31" t="s">
        <v>81</v>
      </c>
      <c r="B30" s="14"/>
      <c r="C30" s="36">
        <f t="shared" si="0"/>
        <v>543</v>
      </c>
      <c r="D30" s="36">
        <f t="shared" si="1"/>
        <v>633.5</v>
      </c>
      <c r="E30" s="36">
        <f t="shared" si="2"/>
        <v>678.75</v>
      </c>
      <c r="F30" s="36">
        <f t="shared" si="3"/>
        <v>724</v>
      </c>
      <c r="G30" s="15" t="e">
        <f>#REF!-#REF!*3%</f>
        <v>#REF!</v>
      </c>
      <c r="H30" s="36">
        <v>905</v>
      </c>
      <c r="I30" s="36">
        <f t="shared" ref="I30:I32" si="10">H30/2</f>
        <v>452.5</v>
      </c>
      <c r="J30" s="80" t="s">
        <v>339</v>
      </c>
      <c r="K30" s="26" t="s">
        <v>82</v>
      </c>
      <c r="L30" s="27" t="s">
        <v>83</v>
      </c>
      <c r="M30" s="28" t="s">
        <v>79</v>
      </c>
      <c r="N30" s="35" t="s">
        <v>80</v>
      </c>
      <c r="O30" s="34">
        <v>390</v>
      </c>
      <c r="P30" s="21">
        <v>20</v>
      </c>
      <c r="Q30" s="21">
        <f t="shared" si="4"/>
        <v>0</v>
      </c>
      <c r="R30" s="90"/>
      <c r="S30" s="95">
        <v>45532277</v>
      </c>
      <c r="T30" s="102"/>
      <c r="U30" s="95">
        <v>366924780</v>
      </c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</row>
    <row r="31" spans="1:43" s="24" customFormat="1" ht="13.5" customHeight="1" outlineLevel="1" x14ac:dyDescent="0.3">
      <c r="A31" s="31" t="s">
        <v>84</v>
      </c>
      <c r="B31" s="14"/>
      <c r="C31" s="36">
        <f t="shared" si="0"/>
        <v>543</v>
      </c>
      <c r="D31" s="36">
        <f t="shared" si="1"/>
        <v>633.5</v>
      </c>
      <c r="E31" s="36">
        <f t="shared" si="2"/>
        <v>678.75</v>
      </c>
      <c r="F31" s="36">
        <f t="shared" si="3"/>
        <v>724</v>
      </c>
      <c r="G31" s="15" t="e">
        <f>#REF!-#REF!*3%</f>
        <v>#REF!</v>
      </c>
      <c r="H31" s="36">
        <v>905</v>
      </c>
      <c r="I31" s="36">
        <f t="shared" si="10"/>
        <v>452.5</v>
      </c>
      <c r="J31" s="79" t="s">
        <v>340</v>
      </c>
      <c r="K31" s="26" t="s">
        <v>85</v>
      </c>
      <c r="L31" s="27" t="s">
        <v>86</v>
      </c>
      <c r="M31" s="28" t="s">
        <v>79</v>
      </c>
      <c r="N31" s="35" t="s">
        <v>80</v>
      </c>
      <c r="O31" s="34">
        <v>390</v>
      </c>
      <c r="P31" s="21">
        <v>20</v>
      </c>
      <c r="Q31" s="21">
        <f t="shared" si="4"/>
        <v>0</v>
      </c>
      <c r="R31" s="90"/>
      <c r="S31" s="95">
        <v>222142944</v>
      </c>
      <c r="T31" s="102"/>
      <c r="U31" s="95">
        <v>1535579178</v>
      </c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</row>
    <row r="32" spans="1:43" s="65" customFormat="1" ht="13.2" customHeight="1" outlineLevel="1" x14ac:dyDescent="0.3">
      <c r="A32" s="56" t="s">
        <v>479</v>
      </c>
      <c r="B32" s="57"/>
      <c r="C32" s="36">
        <f t="shared" ref="C32" si="11">H32-(H32*0.4)</f>
        <v>543</v>
      </c>
      <c r="D32" s="36">
        <f t="shared" ref="D32" si="12">H32-(H32*0.3)</f>
        <v>633.5</v>
      </c>
      <c r="E32" s="36">
        <f t="shared" ref="E32" si="13">H32-(H32*0.25)</f>
        <v>678.75</v>
      </c>
      <c r="F32" s="36">
        <f t="shared" ref="F32" si="14">H32-(H32*0.2)</f>
        <v>724</v>
      </c>
      <c r="G32" s="117" t="e">
        <f>#REF!-#REF!*3%</f>
        <v>#REF!</v>
      </c>
      <c r="H32" s="36">
        <v>905</v>
      </c>
      <c r="I32" s="36">
        <f t="shared" si="10"/>
        <v>452.5</v>
      </c>
      <c r="J32" s="82" t="s">
        <v>392</v>
      </c>
      <c r="K32" s="60" t="s">
        <v>395</v>
      </c>
      <c r="L32" s="111" t="s">
        <v>393</v>
      </c>
      <c r="M32" s="61" t="s">
        <v>79</v>
      </c>
      <c r="N32" s="62" t="s">
        <v>80</v>
      </c>
      <c r="O32" s="59">
        <v>390</v>
      </c>
      <c r="P32" s="63">
        <v>20</v>
      </c>
      <c r="Q32" s="21">
        <f t="shared" si="4"/>
        <v>0</v>
      </c>
      <c r="R32" s="91"/>
      <c r="S32" s="96">
        <v>330717397</v>
      </c>
      <c r="T32" s="103"/>
      <c r="U32" s="96">
        <v>1867493249</v>
      </c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</row>
    <row r="33" spans="1:52" ht="22.2" customHeight="1" x14ac:dyDescent="0.3">
      <c r="A33" s="203" t="s">
        <v>87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1"/>
      <c r="Q33" s="21"/>
      <c r="R33" s="90"/>
      <c r="S33" s="93"/>
      <c r="T33" s="101"/>
      <c r="U33" s="93"/>
    </row>
    <row r="34" spans="1:52" ht="14.4" outlineLevel="1" x14ac:dyDescent="0.3">
      <c r="A34" s="31" t="s">
        <v>88</v>
      </c>
      <c r="B34" s="14"/>
      <c r="C34" s="38">
        <f t="shared" si="0"/>
        <v>429.59999999999997</v>
      </c>
      <c r="D34" s="38">
        <f t="shared" si="1"/>
        <v>501.20000000000005</v>
      </c>
      <c r="E34" s="38">
        <f t="shared" si="2"/>
        <v>537</v>
      </c>
      <c r="F34" s="38">
        <f t="shared" si="3"/>
        <v>572.79999999999995</v>
      </c>
      <c r="G34" s="73"/>
      <c r="H34" s="38">
        <v>716</v>
      </c>
      <c r="I34" s="131">
        <f>H34/2</f>
        <v>358</v>
      </c>
      <c r="J34" s="80" t="s">
        <v>342</v>
      </c>
      <c r="K34" s="26" t="s">
        <v>89</v>
      </c>
      <c r="L34" s="39" t="s">
        <v>90</v>
      </c>
      <c r="M34" s="40" t="s">
        <v>28</v>
      </c>
      <c r="N34" s="35" t="s">
        <v>413</v>
      </c>
      <c r="O34" s="34">
        <v>470</v>
      </c>
      <c r="P34" s="20">
        <v>15</v>
      </c>
      <c r="Q34" s="21">
        <f t="shared" si="4"/>
        <v>0</v>
      </c>
      <c r="R34" s="90"/>
      <c r="S34" s="93">
        <v>40118250</v>
      </c>
      <c r="T34" s="101"/>
      <c r="U34" s="93">
        <v>318877072</v>
      </c>
    </row>
    <row r="35" spans="1:52" ht="13.8" customHeight="1" outlineLevel="1" x14ac:dyDescent="0.3">
      <c r="A35" s="31" t="s">
        <v>91</v>
      </c>
      <c r="B35" s="14"/>
      <c r="C35" s="38">
        <f t="shared" si="0"/>
        <v>429.59999999999997</v>
      </c>
      <c r="D35" s="38">
        <f t="shared" si="1"/>
        <v>501.20000000000005</v>
      </c>
      <c r="E35" s="38">
        <f t="shared" si="2"/>
        <v>537</v>
      </c>
      <c r="F35" s="38">
        <f t="shared" si="3"/>
        <v>572.79999999999995</v>
      </c>
      <c r="G35" s="73"/>
      <c r="H35" s="38">
        <v>716</v>
      </c>
      <c r="I35" s="131">
        <f t="shared" ref="I35:I45" si="15">H35/2</f>
        <v>358</v>
      </c>
      <c r="J35" s="80" t="s">
        <v>341</v>
      </c>
      <c r="K35" s="26" t="s">
        <v>92</v>
      </c>
      <c r="L35" s="39" t="s">
        <v>93</v>
      </c>
      <c r="M35" s="28" t="s">
        <v>28</v>
      </c>
      <c r="N35" s="35" t="s">
        <v>413</v>
      </c>
      <c r="O35" s="34">
        <v>470</v>
      </c>
      <c r="P35" s="20">
        <v>15</v>
      </c>
      <c r="Q35" s="21">
        <f t="shared" si="4"/>
        <v>0</v>
      </c>
      <c r="R35" s="90"/>
      <c r="S35" s="93">
        <v>40118251</v>
      </c>
      <c r="T35" s="101"/>
      <c r="U35" s="93">
        <v>318866265</v>
      </c>
    </row>
    <row r="36" spans="1:52" s="71" customFormat="1" ht="13.8" customHeight="1" outlineLevel="1" x14ac:dyDescent="0.3">
      <c r="A36" s="56" t="s">
        <v>446</v>
      </c>
      <c r="B36" s="57" t="s">
        <v>40</v>
      </c>
      <c r="C36" s="58">
        <f>H36-(H36*0.3)</f>
        <v>711.2</v>
      </c>
      <c r="D36" s="58">
        <f t="shared" si="1"/>
        <v>711.2</v>
      </c>
      <c r="E36" s="58">
        <f t="shared" si="2"/>
        <v>762</v>
      </c>
      <c r="F36" s="58">
        <f t="shared" si="3"/>
        <v>812.8</v>
      </c>
      <c r="G36" s="134"/>
      <c r="H36" s="58">
        <v>1016</v>
      </c>
      <c r="I36" s="135">
        <f>C36</f>
        <v>711.2</v>
      </c>
      <c r="J36" s="136" t="s">
        <v>445</v>
      </c>
      <c r="K36" s="60" t="s">
        <v>447</v>
      </c>
      <c r="L36" s="137" t="s">
        <v>459</v>
      </c>
      <c r="M36" s="61" t="s">
        <v>232</v>
      </c>
      <c r="N36" s="62" t="s">
        <v>467</v>
      </c>
      <c r="O36" s="59">
        <v>700</v>
      </c>
      <c r="P36" s="138">
        <v>20</v>
      </c>
      <c r="Q36" s="21">
        <f t="shared" si="4"/>
        <v>0</v>
      </c>
      <c r="R36" s="139"/>
      <c r="S36" s="140"/>
      <c r="T36" s="141"/>
      <c r="U36" s="140"/>
    </row>
    <row r="37" spans="1:52" s="71" customFormat="1" ht="13.8" customHeight="1" outlineLevel="1" x14ac:dyDescent="0.3">
      <c r="A37" s="56" t="s">
        <v>450</v>
      </c>
      <c r="B37" s="57"/>
      <c r="C37" s="58">
        <f t="shared" ref="C37:C39" si="16">H37-(H37*0.3)</f>
        <v>711.2</v>
      </c>
      <c r="D37" s="58">
        <f t="shared" si="1"/>
        <v>711.2</v>
      </c>
      <c r="E37" s="58">
        <f t="shared" si="2"/>
        <v>762</v>
      </c>
      <c r="F37" s="58">
        <f t="shared" si="3"/>
        <v>812.8</v>
      </c>
      <c r="G37" s="134"/>
      <c r="H37" s="58">
        <v>1016</v>
      </c>
      <c r="I37" s="135">
        <f t="shared" ref="I37:I39" si="17">C37</f>
        <v>711.2</v>
      </c>
      <c r="J37" s="81" t="s">
        <v>448</v>
      </c>
      <c r="K37" s="60" t="s">
        <v>449</v>
      </c>
      <c r="L37" s="137" t="s">
        <v>460</v>
      </c>
      <c r="M37" s="61" t="s">
        <v>232</v>
      </c>
      <c r="N37" s="62" t="s">
        <v>467</v>
      </c>
      <c r="O37" s="59">
        <v>700</v>
      </c>
      <c r="P37" s="138">
        <v>20</v>
      </c>
      <c r="Q37" s="21">
        <f t="shared" si="4"/>
        <v>0</v>
      </c>
      <c r="R37" s="139"/>
      <c r="S37" s="140"/>
      <c r="T37" s="141"/>
      <c r="U37" s="140"/>
    </row>
    <row r="38" spans="1:52" s="71" customFormat="1" ht="13.8" customHeight="1" outlineLevel="1" x14ac:dyDescent="0.3">
      <c r="A38" s="56" t="s">
        <v>453</v>
      </c>
      <c r="B38" s="57"/>
      <c r="C38" s="58">
        <f t="shared" si="16"/>
        <v>711.2</v>
      </c>
      <c r="D38" s="58">
        <f t="shared" si="1"/>
        <v>711.2</v>
      </c>
      <c r="E38" s="58">
        <f t="shared" si="2"/>
        <v>762</v>
      </c>
      <c r="F38" s="58">
        <f t="shared" si="3"/>
        <v>812.8</v>
      </c>
      <c r="G38" s="134"/>
      <c r="H38" s="58">
        <v>1016</v>
      </c>
      <c r="I38" s="135">
        <f t="shared" si="17"/>
        <v>711.2</v>
      </c>
      <c r="J38" s="81" t="s">
        <v>451</v>
      </c>
      <c r="K38" s="60" t="s">
        <v>452</v>
      </c>
      <c r="L38" s="137" t="s">
        <v>461</v>
      </c>
      <c r="M38" s="61" t="s">
        <v>232</v>
      </c>
      <c r="N38" s="62" t="s">
        <v>467</v>
      </c>
      <c r="O38" s="59">
        <v>700</v>
      </c>
      <c r="P38" s="138">
        <v>20</v>
      </c>
      <c r="Q38" s="21">
        <f t="shared" si="4"/>
        <v>0</v>
      </c>
      <c r="R38" s="139"/>
      <c r="S38" s="140"/>
      <c r="T38" s="141"/>
      <c r="U38" s="140"/>
    </row>
    <row r="39" spans="1:52" s="71" customFormat="1" ht="13.8" customHeight="1" outlineLevel="1" x14ac:dyDescent="0.3">
      <c r="A39" s="56" t="s">
        <v>456</v>
      </c>
      <c r="B39" s="57"/>
      <c r="C39" s="58">
        <f t="shared" si="16"/>
        <v>892.5</v>
      </c>
      <c r="D39" s="58">
        <f t="shared" si="1"/>
        <v>892.5</v>
      </c>
      <c r="E39" s="58">
        <f t="shared" si="2"/>
        <v>956.25</v>
      </c>
      <c r="F39" s="58">
        <f t="shared" si="3"/>
        <v>1020</v>
      </c>
      <c r="G39" s="134"/>
      <c r="H39" s="58">
        <v>1275</v>
      </c>
      <c r="I39" s="135">
        <f t="shared" si="17"/>
        <v>892.5</v>
      </c>
      <c r="J39" s="81" t="s">
        <v>454</v>
      </c>
      <c r="K39" s="60" t="s">
        <v>455</v>
      </c>
      <c r="L39" s="142"/>
      <c r="M39" s="61" t="s">
        <v>232</v>
      </c>
      <c r="N39" s="62" t="s">
        <v>466</v>
      </c>
      <c r="O39" s="59">
        <v>900</v>
      </c>
      <c r="P39" s="138">
        <v>10</v>
      </c>
      <c r="Q39" s="21">
        <f t="shared" si="4"/>
        <v>0</v>
      </c>
      <c r="R39" s="139"/>
      <c r="S39" s="140"/>
      <c r="T39" s="141"/>
      <c r="U39" s="140"/>
    </row>
    <row r="40" spans="1:52" s="65" customFormat="1" ht="14.4" outlineLevel="1" x14ac:dyDescent="0.3">
      <c r="A40" s="56" t="s">
        <v>94</v>
      </c>
      <c r="B40" s="57"/>
      <c r="C40" s="58">
        <f t="shared" si="0"/>
        <v>523.79999999999995</v>
      </c>
      <c r="D40" s="58">
        <f t="shared" si="1"/>
        <v>611.1</v>
      </c>
      <c r="E40" s="58">
        <f t="shared" si="2"/>
        <v>654.75</v>
      </c>
      <c r="F40" s="38">
        <f t="shared" si="3"/>
        <v>698.4</v>
      </c>
      <c r="G40" s="58" t="e">
        <f>#REF!-#REF!*3%</f>
        <v>#REF!</v>
      </c>
      <c r="H40" s="58">
        <v>873</v>
      </c>
      <c r="I40" s="131">
        <f t="shared" si="15"/>
        <v>436.5</v>
      </c>
      <c r="J40" s="81" t="s">
        <v>343</v>
      </c>
      <c r="K40" s="60" t="s">
        <v>95</v>
      </c>
      <c r="L40" s="27" t="s">
        <v>96</v>
      </c>
      <c r="M40" s="61" t="s">
        <v>79</v>
      </c>
      <c r="N40" s="62" t="s">
        <v>97</v>
      </c>
      <c r="O40" s="59">
        <v>640</v>
      </c>
      <c r="P40" s="63">
        <v>10</v>
      </c>
      <c r="Q40" s="21">
        <f t="shared" si="4"/>
        <v>0</v>
      </c>
      <c r="R40" s="91"/>
      <c r="S40" s="96">
        <v>23168218</v>
      </c>
      <c r="T40" s="103"/>
      <c r="U40" s="96">
        <v>247345331</v>
      </c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</row>
    <row r="41" spans="1:52" s="65" customFormat="1" ht="14.4" outlineLevel="1" x14ac:dyDescent="0.3">
      <c r="A41" s="66" t="s">
        <v>98</v>
      </c>
      <c r="B41" s="57"/>
      <c r="C41" s="58">
        <f t="shared" si="0"/>
        <v>523.79999999999995</v>
      </c>
      <c r="D41" s="58">
        <f t="shared" si="1"/>
        <v>611.1</v>
      </c>
      <c r="E41" s="58">
        <f t="shared" si="2"/>
        <v>654.75</v>
      </c>
      <c r="F41" s="58">
        <f t="shared" si="3"/>
        <v>698.4</v>
      </c>
      <c r="G41" s="58" t="e">
        <f>#REF!-#REF!*3%</f>
        <v>#REF!</v>
      </c>
      <c r="H41" s="58">
        <v>873</v>
      </c>
      <c r="I41" s="131">
        <f t="shared" si="15"/>
        <v>436.5</v>
      </c>
      <c r="J41" s="82" t="s">
        <v>344</v>
      </c>
      <c r="K41" s="60" t="s">
        <v>99</v>
      </c>
      <c r="L41" s="67" t="s">
        <v>100</v>
      </c>
      <c r="M41" s="61" t="s">
        <v>79</v>
      </c>
      <c r="N41" s="62" t="s">
        <v>97</v>
      </c>
      <c r="O41" s="59">
        <v>580</v>
      </c>
      <c r="P41" s="63">
        <v>10</v>
      </c>
      <c r="Q41" s="21">
        <f t="shared" si="4"/>
        <v>0</v>
      </c>
      <c r="R41" s="91"/>
      <c r="S41" s="97">
        <v>78306936</v>
      </c>
      <c r="T41" s="100"/>
      <c r="U41" s="97">
        <v>579665447</v>
      </c>
      <c r="AK41" s="68"/>
      <c r="AL41" s="68"/>
      <c r="AM41" s="68"/>
      <c r="AN41" s="68"/>
      <c r="AO41" s="68"/>
      <c r="AP41" s="68"/>
      <c r="AQ41" s="68"/>
    </row>
    <row r="42" spans="1:52" s="71" customFormat="1" ht="14.4" outlineLevel="1" x14ac:dyDescent="0.3">
      <c r="A42" s="69" t="s">
        <v>101</v>
      </c>
      <c r="B42" s="57"/>
      <c r="C42" s="58">
        <f t="shared" si="0"/>
        <v>523.79999999999995</v>
      </c>
      <c r="D42" s="58">
        <f t="shared" si="1"/>
        <v>611.1</v>
      </c>
      <c r="E42" s="58">
        <f t="shared" si="2"/>
        <v>654.75</v>
      </c>
      <c r="F42" s="58">
        <f t="shared" si="3"/>
        <v>698.4</v>
      </c>
      <c r="G42" s="58" t="e">
        <f>#REF!-#REF!*3%</f>
        <v>#REF!</v>
      </c>
      <c r="H42" s="58">
        <v>873</v>
      </c>
      <c r="I42" s="131">
        <f t="shared" si="15"/>
        <v>436.5</v>
      </c>
      <c r="J42" s="82" t="s">
        <v>345</v>
      </c>
      <c r="K42" s="60" t="s">
        <v>102</v>
      </c>
      <c r="L42" s="67" t="s">
        <v>103</v>
      </c>
      <c r="M42" s="61" t="s">
        <v>79</v>
      </c>
      <c r="N42" s="62" t="s">
        <v>97</v>
      </c>
      <c r="O42" s="59"/>
      <c r="P42" s="63">
        <v>10</v>
      </c>
      <c r="Q42" s="21">
        <f t="shared" si="4"/>
        <v>0</v>
      </c>
      <c r="R42" s="91"/>
      <c r="S42" s="96">
        <v>131183719</v>
      </c>
      <c r="T42" s="103"/>
      <c r="U42" s="96">
        <v>770438285</v>
      </c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70" t="s">
        <v>3</v>
      </c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</row>
    <row r="43" spans="1:52" s="65" customFormat="1" ht="27" customHeight="1" outlineLevel="1" x14ac:dyDescent="0.3">
      <c r="A43" s="66" t="s">
        <v>104</v>
      </c>
      <c r="B43" s="57"/>
      <c r="C43" s="58">
        <f t="shared" si="0"/>
        <v>523.79999999999995</v>
      </c>
      <c r="D43" s="58">
        <f t="shared" si="1"/>
        <v>611.1</v>
      </c>
      <c r="E43" s="58">
        <f t="shared" si="2"/>
        <v>654.75</v>
      </c>
      <c r="F43" s="58">
        <f t="shared" si="3"/>
        <v>698.4</v>
      </c>
      <c r="G43" s="58" t="e">
        <f>#REF!-#REF!*3%</f>
        <v>#REF!</v>
      </c>
      <c r="H43" s="58">
        <v>873</v>
      </c>
      <c r="I43" s="131">
        <f t="shared" si="15"/>
        <v>436.5</v>
      </c>
      <c r="J43" s="82" t="s">
        <v>346</v>
      </c>
      <c r="K43" s="60" t="s">
        <v>105</v>
      </c>
      <c r="L43" s="67" t="s">
        <v>106</v>
      </c>
      <c r="M43" s="61" t="s">
        <v>79</v>
      </c>
      <c r="N43" s="62" t="s">
        <v>107</v>
      </c>
      <c r="O43" s="59">
        <v>734</v>
      </c>
      <c r="P43" s="63">
        <v>8</v>
      </c>
      <c r="Q43" s="21">
        <f t="shared" si="4"/>
        <v>0</v>
      </c>
      <c r="R43" s="91"/>
      <c r="S43" s="97">
        <v>145254034</v>
      </c>
      <c r="T43" s="100"/>
      <c r="U43" s="97">
        <v>910667365</v>
      </c>
      <c r="AK43" s="68"/>
      <c r="AL43" s="68"/>
      <c r="AM43" s="68"/>
      <c r="AN43" s="68"/>
      <c r="AO43" s="68"/>
      <c r="AP43" s="68"/>
      <c r="AQ43" s="68"/>
    </row>
    <row r="44" spans="1:52" s="24" customFormat="1" ht="27.6" outlineLevel="1" x14ac:dyDescent="0.3">
      <c r="A44" s="31" t="s">
        <v>108</v>
      </c>
      <c r="B44" s="14"/>
      <c r="C44" s="38">
        <f t="shared" si="0"/>
        <v>523.79999999999995</v>
      </c>
      <c r="D44" s="38">
        <f t="shared" si="1"/>
        <v>611.1</v>
      </c>
      <c r="E44" s="38">
        <f t="shared" si="2"/>
        <v>654.75</v>
      </c>
      <c r="F44" s="38">
        <f t="shared" si="3"/>
        <v>698.4</v>
      </c>
      <c r="G44" s="38" t="e">
        <f>#REF!-#REF!*3%</f>
        <v>#REF!</v>
      </c>
      <c r="H44" s="38">
        <v>873</v>
      </c>
      <c r="I44" s="131">
        <f t="shared" si="15"/>
        <v>436.5</v>
      </c>
      <c r="J44" s="79" t="s">
        <v>347</v>
      </c>
      <c r="K44" s="26" t="s">
        <v>109</v>
      </c>
      <c r="L44" s="27" t="s">
        <v>110</v>
      </c>
      <c r="M44" s="28" t="s">
        <v>79</v>
      </c>
      <c r="N44" s="35" t="s">
        <v>111</v>
      </c>
      <c r="O44" s="34">
        <v>368</v>
      </c>
      <c r="P44" s="21">
        <v>19</v>
      </c>
      <c r="Q44" s="21">
        <f t="shared" si="4"/>
        <v>0</v>
      </c>
      <c r="R44" s="90"/>
      <c r="S44" s="94">
        <v>113385866</v>
      </c>
      <c r="T44" s="99"/>
      <c r="U44" s="94">
        <v>647455758</v>
      </c>
      <c r="AK44" s="30"/>
      <c r="AL44" s="30"/>
      <c r="AM44" s="30"/>
      <c r="AN44" s="30"/>
      <c r="AO44" s="30"/>
      <c r="AP44" s="30"/>
      <c r="AQ44" s="30"/>
    </row>
    <row r="45" spans="1:52" s="65" customFormat="1" ht="14.4" outlineLevel="1" x14ac:dyDescent="0.3">
      <c r="A45" s="56" t="s">
        <v>112</v>
      </c>
      <c r="B45" s="57"/>
      <c r="C45" s="58">
        <f t="shared" si="0"/>
        <v>440.4</v>
      </c>
      <c r="D45" s="58">
        <f t="shared" si="1"/>
        <v>513.79999999999995</v>
      </c>
      <c r="E45" s="58">
        <f t="shared" si="2"/>
        <v>550.5</v>
      </c>
      <c r="F45" s="58">
        <f t="shared" si="3"/>
        <v>587.20000000000005</v>
      </c>
      <c r="G45" s="58" t="e">
        <f>#REF!-#REF!*3%</f>
        <v>#REF!</v>
      </c>
      <c r="H45" s="58">
        <v>734</v>
      </c>
      <c r="I45" s="131">
        <f t="shared" si="15"/>
        <v>367</v>
      </c>
      <c r="J45" s="82" t="s">
        <v>348</v>
      </c>
      <c r="K45" s="60" t="s">
        <v>113</v>
      </c>
      <c r="L45" s="111" t="s">
        <v>302</v>
      </c>
      <c r="M45" s="61" t="s">
        <v>28</v>
      </c>
      <c r="N45" s="62" t="s">
        <v>114</v>
      </c>
      <c r="O45" s="59">
        <v>410</v>
      </c>
      <c r="P45" s="63">
        <v>30</v>
      </c>
      <c r="Q45" s="21">
        <f t="shared" si="4"/>
        <v>0</v>
      </c>
      <c r="R45" s="91"/>
      <c r="S45" s="97">
        <v>118833754</v>
      </c>
      <c r="T45" s="100"/>
      <c r="U45" s="97">
        <v>688656285</v>
      </c>
      <c r="AK45" s="68"/>
      <c r="AL45" s="68"/>
      <c r="AM45" s="68"/>
      <c r="AN45" s="68"/>
      <c r="AO45" s="68"/>
      <c r="AP45" s="68"/>
      <c r="AQ45" s="68"/>
    </row>
    <row r="46" spans="1:52" ht="22.2" customHeight="1" x14ac:dyDescent="0.3">
      <c r="A46" s="203" t="s">
        <v>483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1"/>
      <c r="Q46" s="21"/>
      <c r="R46" s="90"/>
      <c r="S46" s="93"/>
      <c r="T46" s="101"/>
      <c r="U46" s="93"/>
    </row>
    <row r="47" spans="1:52" s="24" customFormat="1" ht="13.5" customHeight="1" outlineLevel="1" x14ac:dyDescent="0.3">
      <c r="A47" s="25" t="s">
        <v>115</v>
      </c>
      <c r="B47" s="14" t="s">
        <v>472</v>
      </c>
      <c r="C47" s="38">
        <f t="shared" si="0"/>
        <v>266.39999999999998</v>
      </c>
      <c r="D47" s="38">
        <f t="shared" si="1"/>
        <v>310.8</v>
      </c>
      <c r="E47" s="38">
        <f t="shared" si="2"/>
        <v>333</v>
      </c>
      <c r="F47" s="38">
        <f t="shared" si="3"/>
        <v>355.2</v>
      </c>
      <c r="G47" s="38" t="e">
        <f>H47-#REF!*3%</f>
        <v>#REF!</v>
      </c>
      <c r="H47" s="38">
        <v>444</v>
      </c>
      <c r="I47" s="38">
        <f>H47/2</f>
        <v>222</v>
      </c>
      <c r="J47" s="80" t="s">
        <v>349</v>
      </c>
      <c r="K47" s="26" t="s">
        <v>116</v>
      </c>
      <c r="L47" s="27" t="s">
        <v>117</v>
      </c>
      <c r="M47" s="28" t="s">
        <v>79</v>
      </c>
      <c r="N47" s="35" t="s">
        <v>114</v>
      </c>
      <c r="O47" s="34">
        <v>367</v>
      </c>
      <c r="P47" s="21">
        <v>20</v>
      </c>
      <c r="Q47" s="21">
        <f t="shared" si="4"/>
        <v>0</v>
      </c>
      <c r="R47" s="90"/>
      <c r="S47" s="94">
        <v>169133284</v>
      </c>
      <c r="T47" s="99"/>
      <c r="U47" s="94">
        <v>1085203467</v>
      </c>
      <c r="AK47" s="30"/>
      <c r="AL47" s="30"/>
      <c r="AM47" s="30"/>
      <c r="AN47" s="30"/>
      <c r="AO47" s="30"/>
      <c r="AP47" s="30"/>
      <c r="AQ47" s="30"/>
    </row>
    <row r="48" spans="1:52" s="24" customFormat="1" ht="13.5" customHeight="1" outlineLevel="1" x14ac:dyDescent="0.3">
      <c r="A48" s="31" t="s">
        <v>118</v>
      </c>
      <c r="B48" s="14" t="s">
        <v>40</v>
      </c>
      <c r="C48" s="38">
        <f t="shared" si="0"/>
        <v>266.39999999999998</v>
      </c>
      <c r="D48" s="38">
        <f t="shared" si="1"/>
        <v>310.8</v>
      </c>
      <c r="E48" s="38">
        <f t="shared" si="2"/>
        <v>333</v>
      </c>
      <c r="F48" s="38">
        <f t="shared" si="3"/>
        <v>355.2</v>
      </c>
      <c r="G48" s="38" t="e">
        <f>H48-#REF!*3%</f>
        <v>#REF!</v>
      </c>
      <c r="H48" s="38">
        <v>444</v>
      </c>
      <c r="I48" s="38">
        <f t="shared" ref="I48:I49" si="18">H48/2</f>
        <v>222</v>
      </c>
      <c r="J48" s="80" t="s">
        <v>350</v>
      </c>
      <c r="K48" s="28" t="s">
        <v>119</v>
      </c>
      <c r="L48" s="27" t="s">
        <v>120</v>
      </c>
      <c r="M48" s="28" t="s">
        <v>79</v>
      </c>
      <c r="N48" s="35" t="s">
        <v>114</v>
      </c>
      <c r="O48" s="34">
        <v>367</v>
      </c>
      <c r="P48" s="21">
        <v>20</v>
      </c>
      <c r="Q48" s="21">
        <f t="shared" si="4"/>
        <v>0</v>
      </c>
      <c r="R48" s="90"/>
      <c r="S48" s="94">
        <v>169128230</v>
      </c>
      <c r="T48" s="99"/>
      <c r="U48" s="94">
        <v>1085203112</v>
      </c>
      <c r="AK48" s="30"/>
      <c r="AL48" s="30"/>
      <c r="AM48" s="30"/>
      <c r="AN48" s="30"/>
      <c r="AO48" s="30"/>
      <c r="AP48" s="30"/>
      <c r="AQ48" s="30"/>
    </row>
    <row r="49" spans="1:43" s="24" customFormat="1" ht="13.5" customHeight="1" outlineLevel="1" x14ac:dyDescent="0.3">
      <c r="A49" s="31" t="s">
        <v>121</v>
      </c>
      <c r="B49" s="14"/>
      <c r="C49" s="38">
        <f t="shared" si="0"/>
        <v>266.39999999999998</v>
      </c>
      <c r="D49" s="38">
        <f t="shared" si="1"/>
        <v>310.8</v>
      </c>
      <c r="E49" s="38">
        <f t="shared" si="2"/>
        <v>333</v>
      </c>
      <c r="F49" s="38">
        <f t="shared" si="3"/>
        <v>355.2</v>
      </c>
      <c r="G49" s="38" t="e">
        <f>H49-#REF!*3%</f>
        <v>#REF!</v>
      </c>
      <c r="H49" s="38">
        <v>444</v>
      </c>
      <c r="I49" s="38">
        <f t="shared" si="18"/>
        <v>222</v>
      </c>
      <c r="J49" s="80" t="s">
        <v>351</v>
      </c>
      <c r="K49" s="28" t="s">
        <v>122</v>
      </c>
      <c r="L49" s="27" t="s">
        <v>123</v>
      </c>
      <c r="M49" s="28" t="s">
        <v>79</v>
      </c>
      <c r="N49" s="35" t="s">
        <v>114</v>
      </c>
      <c r="O49" s="34">
        <v>367</v>
      </c>
      <c r="P49" s="21">
        <v>20</v>
      </c>
      <c r="Q49" s="21">
        <f t="shared" si="4"/>
        <v>0</v>
      </c>
      <c r="R49" s="90"/>
      <c r="S49" s="94">
        <v>169128228</v>
      </c>
      <c r="T49" s="99"/>
      <c r="U49" s="94">
        <v>1085203460</v>
      </c>
      <c r="AK49" s="30"/>
      <c r="AL49" s="30"/>
      <c r="AM49" s="30"/>
      <c r="AN49" s="30"/>
      <c r="AO49" s="30"/>
      <c r="AP49" s="30"/>
      <c r="AQ49" s="30"/>
    </row>
    <row r="50" spans="1:43" s="24" customFormat="1" ht="19.2" customHeight="1" outlineLevel="1" x14ac:dyDescent="0.3">
      <c r="A50" s="204" t="s">
        <v>124</v>
      </c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1"/>
      <c r="Q50" s="21"/>
      <c r="R50" s="90"/>
      <c r="S50" s="94"/>
      <c r="T50" s="99"/>
      <c r="U50" s="94"/>
      <c r="AK50" s="30"/>
      <c r="AL50" s="30"/>
      <c r="AM50" s="30"/>
      <c r="AN50" s="30"/>
      <c r="AO50" s="30"/>
      <c r="AP50" s="30"/>
      <c r="AQ50" s="30"/>
    </row>
    <row r="51" spans="1:43" s="24" customFormat="1" ht="13.5" customHeight="1" outlineLevel="2" x14ac:dyDescent="0.3">
      <c r="A51" s="41" t="s">
        <v>125</v>
      </c>
      <c r="B51" s="14"/>
      <c r="C51" s="38">
        <v>711.2</v>
      </c>
      <c r="D51" s="38">
        <f t="shared" si="1"/>
        <v>711.2</v>
      </c>
      <c r="E51" s="38">
        <f t="shared" si="2"/>
        <v>762</v>
      </c>
      <c r="F51" s="38">
        <f t="shared" si="3"/>
        <v>812.8</v>
      </c>
      <c r="G51" s="38" t="e">
        <f>#REF!-#REF!*3%</f>
        <v>#REF!</v>
      </c>
      <c r="H51" s="38">
        <v>1016</v>
      </c>
      <c r="I51" s="38">
        <f>C51</f>
        <v>711.2</v>
      </c>
      <c r="J51" s="83" t="s">
        <v>352</v>
      </c>
      <c r="K51" s="26" t="s">
        <v>126</v>
      </c>
      <c r="L51" s="27" t="s">
        <v>127</v>
      </c>
      <c r="M51" s="28" t="s">
        <v>79</v>
      </c>
      <c r="N51" s="35" t="s">
        <v>128</v>
      </c>
      <c r="O51" s="34">
        <v>876</v>
      </c>
      <c r="P51" s="21">
        <v>15</v>
      </c>
      <c r="Q51" s="21">
        <f t="shared" si="4"/>
        <v>0</v>
      </c>
      <c r="R51" s="90"/>
      <c r="S51" s="94">
        <v>183663965</v>
      </c>
      <c r="T51" s="99"/>
      <c r="U51" s="94">
        <v>1259188455</v>
      </c>
      <c r="AK51" s="30"/>
      <c r="AL51" s="30"/>
      <c r="AM51" s="30"/>
      <c r="AN51" s="30"/>
      <c r="AO51" s="30"/>
      <c r="AP51" s="30"/>
      <c r="AQ51" s="30"/>
    </row>
    <row r="52" spans="1:43" s="24" customFormat="1" ht="13.5" customHeight="1" outlineLevel="2" x14ac:dyDescent="0.3">
      <c r="A52" s="41" t="s">
        <v>129</v>
      </c>
      <c r="B52" s="14"/>
      <c r="C52" s="38">
        <v>711.2</v>
      </c>
      <c r="D52" s="38">
        <f t="shared" si="1"/>
        <v>711.2</v>
      </c>
      <c r="E52" s="38">
        <f t="shared" si="2"/>
        <v>762</v>
      </c>
      <c r="F52" s="38">
        <f t="shared" si="3"/>
        <v>812.8</v>
      </c>
      <c r="G52" s="38" t="e">
        <f>#REF!-#REF!*3%</f>
        <v>#REF!</v>
      </c>
      <c r="H52" s="38">
        <v>1016</v>
      </c>
      <c r="I52" s="38">
        <f t="shared" ref="I52:I54" si="19">C52</f>
        <v>711.2</v>
      </c>
      <c r="J52" s="83" t="s">
        <v>353</v>
      </c>
      <c r="K52" s="26" t="s">
        <v>130</v>
      </c>
      <c r="L52" s="27" t="s">
        <v>131</v>
      </c>
      <c r="M52" s="28" t="s">
        <v>79</v>
      </c>
      <c r="N52" s="42" t="s">
        <v>128</v>
      </c>
      <c r="O52" s="34">
        <v>874</v>
      </c>
      <c r="P52" s="21">
        <v>15</v>
      </c>
      <c r="Q52" s="21">
        <f t="shared" si="4"/>
        <v>0</v>
      </c>
      <c r="R52" s="90"/>
      <c r="S52" s="94">
        <v>183663966</v>
      </c>
      <c r="T52" s="99"/>
      <c r="U52" s="94">
        <v>1259181058</v>
      </c>
      <c r="AK52" s="30"/>
      <c r="AL52" s="30"/>
      <c r="AM52" s="30"/>
      <c r="AN52" s="30"/>
      <c r="AO52" s="30"/>
      <c r="AP52" s="30"/>
      <c r="AQ52" s="30"/>
    </row>
    <row r="53" spans="1:43" s="24" customFormat="1" ht="13.5" customHeight="1" outlineLevel="2" x14ac:dyDescent="0.3">
      <c r="A53" s="41" t="s">
        <v>132</v>
      </c>
      <c r="B53" s="14"/>
      <c r="C53" s="38">
        <v>711.2</v>
      </c>
      <c r="D53" s="38">
        <f t="shared" si="1"/>
        <v>711.2</v>
      </c>
      <c r="E53" s="38">
        <f t="shared" si="2"/>
        <v>762</v>
      </c>
      <c r="F53" s="38">
        <f t="shared" si="3"/>
        <v>812.8</v>
      </c>
      <c r="G53" s="38" t="e">
        <f>#REF!-#REF!*3%</f>
        <v>#REF!</v>
      </c>
      <c r="H53" s="38">
        <v>1016</v>
      </c>
      <c r="I53" s="38">
        <f t="shared" si="19"/>
        <v>711.2</v>
      </c>
      <c r="J53" s="83" t="s">
        <v>354</v>
      </c>
      <c r="K53" s="26" t="s">
        <v>133</v>
      </c>
      <c r="L53" s="27" t="s">
        <v>134</v>
      </c>
      <c r="M53" s="28" t="s">
        <v>79</v>
      </c>
      <c r="N53" s="35" t="s">
        <v>128</v>
      </c>
      <c r="O53" s="34">
        <v>812</v>
      </c>
      <c r="P53" s="21">
        <v>15</v>
      </c>
      <c r="Q53" s="21">
        <f t="shared" si="4"/>
        <v>0</v>
      </c>
      <c r="R53" s="90"/>
      <c r="S53" s="94">
        <v>183663967</v>
      </c>
      <c r="T53" s="99"/>
      <c r="U53" s="94">
        <v>1259165390</v>
      </c>
      <c r="AK53" s="30"/>
      <c r="AL53" s="30"/>
      <c r="AM53" s="30"/>
      <c r="AN53" s="30"/>
      <c r="AO53" s="30"/>
      <c r="AP53" s="30"/>
      <c r="AQ53" s="30"/>
    </row>
    <row r="54" spans="1:43" s="24" customFormat="1" ht="13.5" customHeight="1" outlineLevel="2" x14ac:dyDescent="0.3">
      <c r="A54" s="41" t="s">
        <v>135</v>
      </c>
      <c r="B54" s="14"/>
      <c r="C54" s="38">
        <v>711.2</v>
      </c>
      <c r="D54" s="38">
        <f t="shared" si="1"/>
        <v>711.2</v>
      </c>
      <c r="E54" s="38">
        <f t="shared" si="2"/>
        <v>762</v>
      </c>
      <c r="F54" s="38">
        <f t="shared" si="3"/>
        <v>812.8</v>
      </c>
      <c r="G54" s="38" t="e">
        <f>#REF!-#REF!*3%</f>
        <v>#REF!</v>
      </c>
      <c r="H54" s="38">
        <v>1016</v>
      </c>
      <c r="I54" s="38">
        <f t="shared" si="19"/>
        <v>711.2</v>
      </c>
      <c r="J54" s="84" t="s">
        <v>355</v>
      </c>
      <c r="K54" s="26" t="s">
        <v>136</v>
      </c>
      <c r="L54" s="27" t="s">
        <v>137</v>
      </c>
      <c r="M54" s="28" t="s">
        <v>79</v>
      </c>
      <c r="N54" s="35" t="s">
        <v>128</v>
      </c>
      <c r="O54" s="34">
        <v>858</v>
      </c>
      <c r="P54" s="21">
        <v>15</v>
      </c>
      <c r="Q54" s="21">
        <f t="shared" si="4"/>
        <v>0</v>
      </c>
      <c r="R54" s="90"/>
      <c r="S54" s="94">
        <v>183663964</v>
      </c>
      <c r="T54" s="99"/>
      <c r="U54" s="94">
        <v>1259257822</v>
      </c>
      <c r="AK54" s="30"/>
      <c r="AL54" s="30"/>
      <c r="AM54" s="30"/>
      <c r="AN54" s="30"/>
      <c r="AO54" s="30"/>
      <c r="AP54" s="30"/>
      <c r="AQ54" s="30"/>
    </row>
    <row r="55" spans="1:43" ht="21" customHeight="1" x14ac:dyDescent="0.3">
      <c r="A55" s="203" t="s">
        <v>138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1"/>
      <c r="Q55" s="21"/>
      <c r="R55" s="90"/>
      <c r="S55" s="93"/>
      <c r="T55" s="101"/>
      <c r="U55" s="93"/>
    </row>
    <row r="56" spans="1:43" s="24" customFormat="1" ht="16.2" customHeight="1" outlineLevel="1" x14ac:dyDescent="0.3">
      <c r="A56" s="25" t="s">
        <v>139</v>
      </c>
      <c r="B56" s="43"/>
      <c r="C56" s="38">
        <f t="shared" si="0"/>
        <v>208.2</v>
      </c>
      <c r="D56" s="38">
        <f t="shared" si="1"/>
        <v>242.9</v>
      </c>
      <c r="E56" s="38">
        <f t="shared" si="2"/>
        <v>260.25</v>
      </c>
      <c r="F56" s="38">
        <f t="shared" si="3"/>
        <v>277.60000000000002</v>
      </c>
      <c r="G56" s="38" t="e">
        <f>#REF!-#REF!*3%</f>
        <v>#REF!</v>
      </c>
      <c r="H56" s="38">
        <v>347</v>
      </c>
      <c r="I56" s="38">
        <f>H56/2</f>
        <v>173.5</v>
      </c>
      <c r="J56" s="79" t="s">
        <v>356</v>
      </c>
      <c r="K56" s="28" t="s">
        <v>140</v>
      </c>
      <c r="L56" s="27" t="s">
        <v>141</v>
      </c>
      <c r="M56" s="28" t="s">
        <v>142</v>
      </c>
      <c r="N56" s="35" t="s">
        <v>143</v>
      </c>
      <c r="O56" s="34">
        <v>130</v>
      </c>
      <c r="P56" s="21">
        <v>20</v>
      </c>
      <c r="Q56" s="21">
        <f t="shared" si="4"/>
        <v>0</v>
      </c>
      <c r="R56" s="90"/>
      <c r="S56" s="94">
        <v>145194609</v>
      </c>
      <c r="T56" s="99"/>
      <c r="U56" s="94">
        <v>851057171</v>
      </c>
      <c r="AK56" s="30"/>
      <c r="AL56" s="30"/>
      <c r="AM56" s="30"/>
      <c r="AN56" s="30"/>
      <c r="AO56" s="30"/>
      <c r="AP56" s="30"/>
      <c r="AQ56" s="30"/>
    </row>
    <row r="57" spans="1:43" s="24" customFormat="1" ht="13.5" customHeight="1" outlineLevel="1" x14ac:dyDescent="0.3">
      <c r="A57" s="25" t="s">
        <v>144</v>
      </c>
      <c r="B57" s="43"/>
      <c r="C57" s="38">
        <f t="shared" si="0"/>
        <v>208.2</v>
      </c>
      <c r="D57" s="38">
        <f t="shared" si="1"/>
        <v>242.9</v>
      </c>
      <c r="E57" s="38">
        <f t="shared" si="2"/>
        <v>260.25</v>
      </c>
      <c r="F57" s="38">
        <f t="shared" si="3"/>
        <v>277.60000000000002</v>
      </c>
      <c r="G57" s="38" t="e">
        <f>#REF!-#REF!*3%</f>
        <v>#REF!</v>
      </c>
      <c r="H57" s="38">
        <v>347</v>
      </c>
      <c r="I57" s="38">
        <f t="shared" ref="I57:I60" si="20">H57/2</f>
        <v>173.5</v>
      </c>
      <c r="J57" s="79" t="s">
        <v>357</v>
      </c>
      <c r="K57" s="28" t="s">
        <v>145</v>
      </c>
      <c r="L57" s="27" t="s">
        <v>146</v>
      </c>
      <c r="M57" s="28" t="s">
        <v>142</v>
      </c>
      <c r="N57" s="35" t="s">
        <v>143</v>
      </c>
      <c r="O57" s="34">
        <v>130</v>
      </c>
      <c r="P57" s="21">
        <v>20</v>
      </c>
      <c r="Q57" s="21">
        <f t="shared" si="4"/>
        <v>0</v>
      </c>
      <c r="R57" s="90"/>
      <c r="S57" s="94">
        <v>145200676</v>
      </c>
      <c r="T57" s="99"/>
      <c r="U57" s="94">
        <v>851073123</v>
      </c>
      <c r="AK57" s="30"/>
      <c r="AL57" s="30"/>
      <c r="AM57" s="30"/>
      <c r="AN57" s="30"/>
      <c r="AO57" s="30"/>
      <c r="AP57" s="30"/>
      <c r="AQ57" s="30"/>
    </row>
    <row r="58" spans="1:43" s="24" customFormat="1" ht="13.5" customHeight="1" outlineLevel="1" x14ac:dyDescent="0.3">
      <c r="A58" s="25" t="s">
        <v>147</v>
      </c>
      <c r="B58" s="43"/>
      <c r="C58" s="38">
        <f t="shared" si="0"/>
        <v>208.2</v>
      </c>
      <c r="D58" s="38">
        <f t="shared" si="1"/>
        <v>242.9</v>
      </c>
      <c r="E58" s="38">
        <f t="shared" si="2"/>
        <v>260.25</v>
      </c>
      <c r="F58" s="38">
        <f t="shared" si="3"/>
        <v>277.60000000000002</v>
      </c>
      <c r="G58" s="38" t="e">
        <f>#REF!-#REF!*3%</f>
        <v>#REF!</v>
      </c>
      <c r="H58" s="38">
        <v>347</v>
      </c>
      <c r="I58" s="38">
        <f t="shared" si="20"/>
        <v>173.5</v>
      </c>
      <c r="J58" s="79" t="s">
        <v>358</v>
      </c>
      <c r="K58" s="28" t="s">
        <v>148</v>
      </c>
      <c r="L58" s="27" t="s">
        <v>149</v>
      </c>
      <c r="M58" s="28" t="s">
        <v>142</v>
      </c>
      <c r="N58" s="35" t="s">
        <v>143</v>
      </c>
      <c r="O58" s="34">
        <v>130</v>
      </c>
      <c r="P58" s="21">
        <v>20</v>
      </c>
      <c r="Q58" s="21">
        <f t="shared" si="4"/>
        <v>0</v>
      </c>
      <c r="R58" s="90"/>
      <c r="S58" s="94">
        <v>145201468</v>
      </c>
      <c r="T58" s="99"/>
      <c r="U58" s="94">
        <v>851084458</v>
      </c>
      <c r="AK58" s="30"/>
      <c r="AL58" s="30"/>
      <c r="AM58" s="30"/>
      <c r="AN58" s="30"/>
      <c r="AO58" s="30"/>
      <c r="AP58" s="30"/>
      <c r="AQ58" s="30"/>
    </row>
    <row r="59" spans="1:43" s="24" customFormat="1" ht="13.5" customHeight="1" outlineLevel="1" x14ac:dyDescent="0.3">
      <c r="A59" s="25" t="s">
        <v>150</v>
      </c>
      <c r="B59" s="43"/>
      <c r="C59" s="38">
        <f t="shared" si="0"/>
        <v>208.2</v>
      </c>
      <c r="D59" s="38">
        <f t="shared" si="1"/>
        <v>242.9</v>
      </c>
      <c r="E59" s="38">
        <f t="shared" si="2"/>
        <v>260.25</v>
      </c>
      <c r="F59" s="38">
        <f t="shared" si="3"/>
        <v>277.60000000000002</v>
      </c>
      <c r="G59" s="38" t="e">
        <f>#REF!-#REF!*3%</f>
        <v>#REF!</v>
      </c>
      <c r="H59" s="38">
        <v>347</v>
      </c>
      <c r="I59" s="38">
        <f t="shared" si="20"/>
        <v>173.5</v>
      </c>
      <c r="J59" s="79" t="s">
        <v>359</v>
      </c>
      <c r="K59" s="28" t="s">
        <v>151</v>
      </c>
      <c r="L59" s="27" t="s">
        <v>152</v>
      </c>
      <c r="M59" s="28" t="s">
        <v>142</v>
      </c>
      <c r="N59" s="35" t="s">
        <v>143</v>
      </c>
      <c r="O59" s="34">
        <v>130</v>
      </c>
      <c r="P59" s="21">
        <v>20</v>
      </c>
      <c r="Q59" s="21">
        <f t="shared" si="4"/>
        <v>0</v>
      </c>
      <c r="R59" s="90"/>
      <c r="S59" s="94">
        <v>145201470</v>
      </c>
      <c r="T59" s="99"/>
      <c r="U59" s="94">
        <v>851079063</v>
      </c>
      <c r="AK59" s="30"/>
      <c r="AL59" s="30"/>
      <c r="AM59" s="30"/>
      <c r="AN59" s="30"/>
      <c r="AO59" s="30"/>
      <c r="AP59" s="30"/>
      <c r="AQ59" s="30"/>
    </row>
    <row r="60" spans="1:43" s="24" customFormat="1" ht="13.2" customHeight="1" outlineLevel="1" x14ac:dyDescent="0.3">
      <c r="A60" s="33" t="s">
        <v>153</v>
      </c>
      <c r="B60" s="43"/>
      <c r="C60" s="38">
        <f t="shared" si="0"/>
        <v>733.2</v>
      </c>
      <c r="D60" s="38">
        <f t="shared" si="1"/>
        <v>855.40000000000009</v>
      </c>
      <c r="E60" s="38">
        <f t="shared" si="2"/>
        <v>916.5</v>
      </c>
      <c r="F60" s="38">
        <f t="shared" si="3"/>
        <v>977.6</v>
      </c>
      <c r="G60" s="38" t="e">
        <f>#REF!-#REF!*3%</f>
        <v>#REF!</v>
      </c>
      <c r="H60" s="38">
        <v>1222</v>
      </c>
      <c r="I60" s="38">
        <f t="shared" si="20"/>
        <v>611</v>
      </c>
      <c r="J60" s="79" t="s">
        <v>360</v>
      </c>
      <c r="K60" s="28" t="s">
        <v>154</v>
      </c>
      <c r="L60" s="27"/>
      <c r="M60" s="28" t="s">
        <v>142</v>
      </c>
      <c r="N60" s="35" t="s">
        <v>155</v>
      </c>
      <c r="O60" s="34">
        <v>624</v>
      </c>
      <c r="P60" s="21">
        <v>8</v>
      </c>
      <c r="Q60" s="21">
        <f t="shared" si="4"/>
        <v>0</v>
      </c>
      <c r="R60" s="90"/>
      <c r="S60" s="94">
        <v>145202324</v>
      </c>
      <c r="T60" s="99"/>
      <c r="U60" s="94">
        <v>851141111</v>
      </c>
      <c r="AK60" s="30"/>
      <c r="AL60" s="30"/>
      <c r="AM60" s="30"/>
      <c r="AN60" s="30"/>
      <c r="AO60" s="30"/>
      <c r="AP60" s="30"/>
      <c r="AQ60" s="30"/>
    </row>
    <row r="61" spans="1:43" s="24" customFormat="1" ht="23.4" customHeight="1" x14ac:dyDescent="0.3">
      <c r="A61" s="44" t="s">
        <v>156</v>
      </c>
      <c r="B61" s="29"/>
      <c r="C61" s="38"/>
      <c r="D61" s="74"/>
      <c r="E61" s="74"/>
      <c r="F61" s="74"/>
      <c r="G61" s="74"/>
      <c r="H61" s="74"/>
      <c r="I61" s="74"/>
      <c r="J61" s="29"/>
      <c r="K61" s="29"/>
      <c r="L61" s="29"/>
      <c r="M61" s="29"/>
      <c r="N61" s="29"/>
      <c r="O61" s="29"/>
      <c r="P61" s="21"/>
      <c r="Q61" s="21"/>
      <c r="R61" s="90"/>
      <c r="S61" s="94"/>
      <c r="T61" s="99"/>
      <c r="U61" s="94"/>
      <c r="AK61" s="30"/>
      <c r="AL61" s="30"/>
      <c r="AM61" s="30"/>
      <c r="AN61" s="30"/>
      <c r="AO61" s="30"/>
      <c r="AP61" s="30"/>
      <c r="AQ61" s="30"/>
    </row>
    <row r="62" spans="1:43" s="24" customFormat="1" ht="13.5" customHeight="1" outlineLevel="1" x14ac:dyDescent="0.3">
      <c r="A62" s="31" t="s">
        <v>458</v>
      </c>
      <c r="B62" s="14"/>
      <c r="C62" s="38">
        <f t="shared" si="0"/>
        <v>715.8</v>
      </c>
      <c r="D62" s="38">
        <f t="shared" si="1"/>
        <v>835.1</v>
      </c>
      <c r="E62" s="38">
        <f t="shared" si="2"/>
        <v>894.75</v>
      </c>
      <c r="F62" s="38">
        <f t="shared" si="3"/>
        <v>954.4</v>
      </c>
      <c r="G62" s="38" t="e">
        <f>#REF!-#REF!*3%</f>
        <v>#REF!</v>
      </c>
      <c r="H62" s="38">
        <v>1193</v>
      </c>
      <c r="I62" s="38">
        <f>H62/2</f>
        <v>596.5</v>
      </c>
      <c r="J62" s="79" t="s">
        <v>361</v>
      </c>
      <c r="K62" s="28" t="s">
        <v>157</v>
      </c>
      <c r="L62" s="27" t="s">
        <v>158</v>
      </c>
      <c r="M62" s="28" t="s">
        <v>142</v>
      </c>
      <c r="N62" s="35" t="s">
        <v>159</v>
      </c>
      <c r="O62" s="34">
        <v>888</v>
      </c>
      <c r="P62" s="21">
        <v>10</v>
      </c>
      <c r="Q62" s="21">
        <f t="shared" si="4"/>
        <v>0</v>
      </c>
      <c r="R62" s="90"/>
      <c r="S62" s="94">
        <v>200049982</v>
      </c>
      <c r="T62" s="99"/>
      <c r="U62" s="94">
        <v>1378035870</v>
      </c>
      <c r="AK62" s="30"/>
      <c r="AL62" s="30"/>
      <c r="AM62" s="30"/>
      <c r="AN62" s="30"/>
      <c r="AO62" s="30"/>
      <c r="AP62" s="30"/>
      <c r="AQ62" s="30"/>
    </row>
    <row r="63" spans="1:43" s="65" customFormat="1" ht="13.5" customHeight="1" outlineLevel="1" x14ac:dyDescent="0.3">
      <c r="A63" s="56" t="s">
        <v>160</v>
      </c>
      <c r="B63" s="57"/>
      <c r="C63" s="58">
        <f t="shared" si="0"/>
        <v>579</v>
      </c>
      <c r="D63" s="58">
        <f t="shared" si="1"/>
        <v>675.5</v>
      </c>
      <c r="E63" s="58">
        <f t="shared" si="2"/>
        <v>723.75</v>
      </c>
      <c r="F63" s="58">
        <f t="shared" si="3"/>
        <v>772</v>
      </c>
      <c r="G63" s="58" t="e">
        <f>#REF!-#REF!*3%</f>
        <v>#REF!</v>
      </c>
      <c r="H63" s="58">
        <v>965</v>
      </c>
      <c r="I63" s="38">
        <f t="shared" ref="I63:I85" si="21">H63/2</f>
        <v>482.5</v>
      </c>
      <c r="J63" s="82" t="s">
        <v>362</v>
      </c>
      <c r="K63" s="60" t="s">
        <v>161</v>
      </c>
      <c r="L63" s="27" t="s">
        <v>162</v>
      </c>
      <c r="M63" s="61" t="s">
        <v>142</v>
      </c>
      <c r="N63" s="62" t="s">
        <v>80</v>
      </c>
      <c r="O63" s="59">
        <v>730</v>
      </c>
      <c r="P63" s="63">
        <v>20</v>
      </c>
      <c r="Q63" s="21">
        <f t="shared" si="4"/>
        <v>0</v>
      </c>
      <c r="R63" s="91"/>
      <c r="S63" s="97">
        <v>191972300</v>
      </c>
      <c r="T63" s="100"/>
      <c r="U63" s="97">
        <v>1313273789</v>
      </c>
      <c r="AK63" s="68"/>
      <c r="AL63" s="68"/>
      <c r="AM63" s="68"/>
      <c r="AN63" s="68"/>
      <c r="AO63" s="68"/>
      <c r="AP63" s="68"/>
      <c r="AQ63" s="68"/>
    </row>
    <row r="64" spans="1:43" s="24" customFormat="1" ht="13.5" customHeight="1" outlineLevel="1" x14ac:dyDescent="0.3">
      <c r="A64" s="31" t="s">
        <v>163</v>
      </c>
      <c r="B64" s="14"/>
      <c r="C64" s="38">
        <f t="shared" si="0"/>
        <v>388.2</v>
      </c>
      <c r="D64" s="38">
        <f t="shared" si="1"/>
        <v>452.9</v>
      </c>
      <c r="E64" s="38">
        <f t="shared" si="2"/>
        <v>485.25</v>
      </c>
      <c r="F64" s="38">
        <f t="shared" si="3"/>
        <v>517.6</v>
      </c>
      <c r="G64" s="38" t="e">
        <f>#REF!-#REF!*3%</f>
        <v>#REF!</v>
      </c>
      <c r="H64" s="38">
        <v>647</v>
      </c>
      <c r="I64" s="38">
        <f t="shared" si="21"/>
        <v>323.5</v>
      </c>
      <c r="J64" s="80" t="s">
        <v>363</v>
      </c>
      <c r="K64" s="26" t="s">
        <v>164</v>
      </c>
      <c r="L64" s="27" t="s">
        <v>165</v>
      </c>
      <c r="M64" s="28" t="s">
        <v>142</v>
      </c>
      <c r="N64" s="35" t="s">
        <v>166</v>
      </c>
      <c r="O64" s="34">
        <v>200</v>
      </c>
      <c r="P64" s="21">
        <v>20</v>
      </c>
      <c r="Q64" s="21">
        <f t="shared" si="4"/>
        <v>0</v>
      </c>
      <c r="R64" s="90"/>
      <c r="S64" s="94">
        <v>189172798</v>
      </c>
      <c r="T64" s="99"/>
      <c r="U64" s="94">
        <v>1307930719</v>
      </c>
      <c r="AK64" s="30"/>
      <c r="AL64" s="30"/>
      <c r="AM64" s="30"/>
      <c r="AN64" s="30"/>
      <c r="AO64" s="30"/>
      <c r="AP64" s="30"/>
      <c r="AQ64" s="30"/>
    </row>
    <row r="65" spans="1:43" s="24" customFormat="1" ht="13.5" customHeight="1" outlineLevel="1" x14ac:dyDescent="0.3">
      <c r="A65" s="31" t="s">
        <v>167</v>
      </c>
      <c r="B65" s="14"/>
      <c r="C65" s="38">
        <f t="shared" si="0"/>
        <v>388.2</v>
      </c>
      <c r="D65" s="38">
        <f t="shared" si="1"/>
        <v>452.9</v>
      </c>
      <c r="E65" s="38">
        <f t="shared" si="2"/>
        <v>485.25</v>
      </c>
      <c r="F65" s="38">
        <f t="shared" si="3"/>
        <v>517.6</v>
      </c>
      <c r="G65" s="38" t="e">
        <f>#REF!-#REF!*3%</f>
        <v>#REF!</v>
      </c>
      <c r="H65" s="38">
        <v>647</v>
      </c>
      <c r="I65" s="38">
        <f t="shared" si="21"/>
        <v>323.5</v>
      </c>
      <c r="J65" s="80" t="s">
        <v>364</v>
      </c>
      <c r="K65" s="26" t="s">
        <v>168</v>
      </c>
      <c r="L65" s="27" t="s">
        <v>169</v>
      </c>
      <c r="M65" s="28" t="s">
        <v>142</v>
      </c>
      <c r="N65" s="35" t="s">
        <v>166</v>
      </c>
      <c r="O65" s="34">
        <v>200</v>
      </c>
      <c r="P65" s="21">
        <v>20</v>
      </c>
      <c r="Q65" s="21">
        <f t="shared" si="4"/>
        <v>0</v>
      </c>
      <c r="R65" s="90"/>
      <c r="S65" s="94">
        <v>145241818</v>
      </c>
      <c r="T65" s="99"/>
      <c r="U65" s="94">
        <v>850863128</v>
      </c>
      <c r="AK65" s="30"/>
      <c r="AL65" s="30"/>
      <c r="AM65" s="30"/>
      <c r="AN65" s="30"/>
      <c r="AO65" s="30"/>
      <c r="AP65" s="30"/>
      <c r="AQ65" s="30"/>
    </row>
    <row r="66" spans="1:43" s="24" customFormat="1" ht="13.5" customHeight="1" outlineLevel="1" x14ac:dyDescent="0.3">
      <c r="A66" s="31" t="s">
        <v>170</v>
      </c>
      <c r="B66" s="14" t="s">
        <v>40</v>
      </c>
      <c r="C66" s="38">
        <f t="shared" si="0"/>
        <v>694.8</v>
      </c>
      <c r="D66" s="38">
        <f t="shared" si="1"/>
        <v>810.6</v>
      </c>
      <c r="E66" s="38">
        <f t="shared" si="2"/>
        <v>868.5</v>
      </c>
      <c r="F66" s="38">
        <f t="shared" si="3"/>
        <v>926.4</v>
      </c>
      <c r="G66" s="38" t="e">
        <f>#REF!-#REF!*3%</f>
        <v>#REF!</v>
      </c>
      <c r="H66" s="38">
        <v>1158</v>
      </c>
      <c r="I66" s="38">
        <f t="shared" si="21"/>
        <v>579</v>
      </c>
      <c r="J66" s="80" t="s">
        <v>365</v>
      </c>
      <c r="K66" s="26" t="s">
        <v>171</v>
      </c>
      <c r="L66" s="27" t="s">
        <v>172</v>
      </c>
      <c r="M66" s="28" t="s">
        <v>142</v>
      </c>
      <c r="N66" s="35" t="s">
        <v>173</v>
      </c>
      <c r="O66" s="34">
        <v>880</v>
      </c>
      <c r="P66" s="21">
        <v>10</v>
      </c>
      <c r="Q66" s="21">
        <f t="shared" si="4"/>
        <v>0</v>
      </c>
      <c r="R66" s="90"/>
      <c r="S66" s="94">
        <v>15442239</v>
      </c>
      <c r="T66" s="99"/>
      <c r="U66" s="94">
        <v>199022970</v>
      </c>
      <c r="AK66" s="30"/>
      <c r="AL66" s="30"/>
      <c r="AM66" s="30"/>
      <c r="AN66" s="30"/>
      <c r="AO66" s="30"/>
      <c r="AP66" s="30"/>
      <c r="AQ66" s="30"/>
    </row>
    <row r="67" spans="1:43" s="24" customFormat="1" ht="13.5" customHeight="1" outlineLevel="1" x14ac:dyDescent="0.3">
      <c r="A67" s="31" t="s">
        <v>174</v>
      </c>
      <c r="B67" s="14" t="s">
        <v>40</v>
      </c>
      <c r="C67" s="38">
        <f t="shared" si="0"/>
        <v>694.8</v>
      </c>
      <c r="D67" s="38">
        <f t="shared" si="1"/>
        <v>810.6</v>
      </c>
      <c r="E67" s="38">
        <f t="shared" si="2"/>
        <v>868.5</v>
      </c>
      <c r="F67" s="38">
        <f t="shared" si="3"/>
        <v>926.4</v>
      </c>
      <c r="G67" s="38" t="e">
        <f>#REF!-#REF!*3%</f>
        <v>#REF!</v>
      </c>
      <c r="H67" s="38">
        <v>1158</v>
      </c>
      <c r="I67" s="38">
        <f t="shared" si="21"/>
        <v>579</v>
      </c>
      <c r="J67" s="80" t="s">
        <v>366</v>
      </c>
      <c r="K67" s="26" t="s">
        <v>175</v>
      </c>
      <c r="L67" s="27" t="s">
        <v>176</v>
      </c>
      <c r="M67" s="28" t="s">
        <v>142</v>
      </c>
      <c r="N67" s="35" t="s">
        <v>173</v>
      </c>
      <c r="O67" s="34">
        <v>861</v>
      </c>
      <c r="P67" s="21">
        <v>10</v>
      </c>
      <c r="Q67" s="21">
        <f t="shared" si="4"/>
        <v>0</v>
      </c>
      <c r="R67" s="90"/>
      <c r="S67" s="94">
        <v>189112741</v>
      </c>
      <c r="T67" s="99"/>
      <c r="U67" s="94">
        <v>1307945368</v>
      </c>
      <c r="AK67" s="30"/>
      <c r="AL67" s="30"/>
      <c r="AM67" s="30"/>
      <c r="AN67" s="30"/>
      <c r="AO67" s="30"/>
      <c r="AP67" s="30"/>
      <c r="AQ67" s="30"/>
    </row>
    <row r="68" spans="1:43" s="24" customFormat="1" ht="13.5" customHeight="1" outlineLevel="1" x14ac:dyDescent="0.3">
      <c r="A68" s="31" t="s">
        <v>177</v>
      </c>
      <c r="B68" s="29" t="s">
        <v>40</v>
      </c>
      <c r="C68" s="38">
        <f t="shared" si="0"/>
        <v>694.8</v>
      </c>
      <c r="D68" s="38">
        <f t="shared" si="1"/>
        <v>810.6</v>
      </c>
      <c r="E68" s="38">
        <f t="shared" si="2"/>
        <v>868.5</v>
      </c>
      <c r="F68" s="38">
        <f t="shared" si="3"/>
        <v>926.4</v>
      </c>
      <c r="G68" s="38" t="e">
        <f>#REF!-#REF!*3%</f>
        <v>#REF!</v>
      </c>
      <c r="H68" s="38">
        <v>1158</v>
      </c>
      <c r="I68" s="38">
        <f t="shared" si="21"/>
        <v>579</v>
      </c>
      <c r="J68" s="80" t="s">
        <v>367</v>
      </c>
      <c r="K68" s="26" t="s">
        <v>178</v>
      </c>
      <c r="L68" s="27" t="s">
        <v>179</v>
      </c>
      <c r="M68" s="28" t="s">
        <v>142</v>
      </c>
      <c r="N68" s="35" t="s">
        <v>173</v>
      </c>
      <c r="O68" s="34">
        <v>815</v>
      </c>
      <c r="P68" s="21">
        <v>10</v>
      </c>
      <c r="Q68" s="21">
        <f t="shared" si="4"/>
        <v>0</v>
      </c>
      <c r="R68" s="90"/>
      <c r="S68" s="94">
        <v>189136295</v>
      </c>
      <c r="T68" s="99"/>
      <c r="U68" s="94">
        <v>1307943343</v>
      </c>
      <c r="AK68" s="30"/>
      <c r="AL68" s="30"/>
      <c r="AM68" s="30"/>
      <c r="AN68" s="30"/>
      <c r="AO68" s="30"/>
      <c r="AP68" s="30"/>
      <c r="AQ68" s="30"/>
    </row>
    <row r="69" spans="1:43" s="24" customFormat="1" ht="13.5" customHeight="1" outlineLevel="1" x14ac:dyDescent="0.3">
      <c r="A69" s="25" t="s">
        <v>180</v>
      </c>
      <c r="B69" s="14"/>
      <c r="C69" s="38">
        <f t="shared" si="0"/>
        <v>421.2</v>
      </c>
      <c r="D69" s="38">
        <f t="shared" si="1"/>
        <v>491.4</v>
      </c>
      <c r="E69" s="38">
        <f t="shared" si="2"/>
        <v>526.5</v>
      </c>
      <c r="F69" s="38">
        <f t="shared" si="3"/>
        <v>561.6</v>
      </c>
      <c r="G69" s="38" t="e">
        <f>#REF!-#REF!*3%</f>
        <v>#REF!</v>
      </c>
      <c r="H69" s="38">
        <v>702</v>
      </c>
      <c r="I69" s="38">
        <f t="shared" si="21"/>
        <v>351</v>
      </c>
      <c r="J69" s="85" t="s">
        <v>368</v>
      </c>
      <c r="K69" s="26" t="s">
        <v>181</v>
      </c>
      <c r="L69" s="27" t="s">
        <v>182</v>
      </c>
      <c r="M69" s="28" t="s">
        <v>28</v>
      </c>
      <c r="N69" s="35" t="s">
        <v>183</v>
      </c>
      <c r="O69" s="34">
        <v>545</v>
      </c>
      <c r="P69" s="21">
        <v>12</v>
      </c>
      <c r="Q69" s="21">
        <f t="shared" si="4"/>
        <v>0</v>
      </c>
      <c r="R69" s="90"/>
      <c r="S69" s="94">
        <v>255376275</v>
      </c>
      <c r="T69" s="99"/>
      <c r="U69" s="94">
        <v>1670800057</v>
      </c>
      <c r="AK69" s="30"/>
      <c r="AL69" s="30"/>
      <c r="AM69" s="30"/>
      <c r="AN69" s="30"/>
      <c r="AO69" s="30"/>
      <c r="AP69" s="30"/>
      <c r="AQ69" s="30"/>
    </row>
    <row r="70" spans="1:43" s="24" customFormat="1" ht="13.8" customHeight="1" outlineLevel="1" x14ac:dyDescent="0.3">
      <c r="A70" s="25" t="s">
        <v>184</v>
      </c>
      <c r="B70" s="14"/>
      <c r="C70" s="38">
        <f t="shared" si="0"/>
        <v>421.2</v>
      </c>
      <c r="D70" s="38">
        <f t="shared" si="1"/>
        <v>491.4</v>
      </c>
      <c r="E70" s="38">
        <f t="shared" si="2"/>
        <v>526.5</v>
      </c>
      <c r="F70" s="38">
        <f t="shared" si="3"/>
        <v>561.6</v>
      </c>
      <c r="G70" s="38" t="e">
        <f>#REF!-#REF!*3%</f>
        <v>#REF!</v>
      </c>
      <c r="H70" s="38">
        <v>702</v>
      </c>
      <c r="I70" s="38">
        <f t="shared" si="21"/>
        <v>351</v>
      </c>
      <c r="J70" s="80" t="s">
        <v>369</v>
      </c>
      <c r="K70" s="26" t="s">
        <v>185</v>
      </c>
      <c r="L70" s="27" t="s">
        <v>186</v>
      </c>
      <c r="M70" s="28" t="s">
        <v>28</v>
      </c>
      <c r="N70" s="35" t="s">
        <v>183</v>
      </c>
      <c r="O70" s="34">
        <v>545</v>
      </c>
      <c r="P70" s="21">
        <v>12</v>
      </c>
      <c r="Q70" s="21">
        <f t="shared" si="4"/>
        <v>0</v>
      </c>
      <c r="R70" s="90"/>
      <c r="S70" s="94">
        <v>255370089</v>
      </c>
      <c r="T70" s="99"/>
      <c r="U70" s="94">
        <v>1670786768</v>
      </c>
      <c r="AK70" s="30"/>
      <c r="AL70" s="30"/>
      <c r="AM70" s="30"/>
      <c r="AN70" s="30"/>
      <c r="AO70" s="30"/>
      <c r="AP70" s="30"/>
      <c r="AQ70" s="30"/>
    </row>
    <row r="71" spans="1:43" s="65" customFormat="1" ht="13.8" customHeight="1" outlineLevel="1" x14ac:dyDescent="0.3">
      <c r="A71" s="25" t="s">
        <v>318</v>
      </c>
      <c r="B71" s="57"/>
      <c r="C71" s="58">
        <f t="shared" ref="C71" si="22">H71-(H71*0.4)</f>
        <v>421.2</v>
      </c>
      <c r="D71" s="58">
        <f t="shared" ref="D71" si="23">H71-(H71*0.3)</f>
        <v>491.4</v>
      </c>
      <c r="E71" s="58">
        <f t="shared" ref="E71" si="24">H71-(H71*0.25)</f>
        <v>526.5</v>
      </c>
      <c r="F71" s="58">
        <f t="shared" ref="F71" si="25">H71-(H71*0.2)</f>
        <v>561.6</v>
      </c>
      <c r="G71" s="58" t="e">
        <f>#REF!-#REF!*3%</f>
        <v>#REF!</v>
      </c>
      <c r="H71" s="58">
        <v>702</v>
      </c>
      <c r="I71" s="38">
        <f t="shared" si="21"/>
        <v>351</v>
      </c>
      <c r="J71" s="81" t="s">
        <v>317</v>
      </c>
      <c r="K71" s="60" t="s">
        <v>319</v>
      </c>
      <c r="L71" s="111" t="s">
        <v>389</v>
      </c>
      <c r="M71" s="61" t="s">
        <v>28</v>
      </c>
      <c r="N71" s="62" t="s">
        <v>183</v>
      </c>
      <c r="O71" s="59">
        <v>551</v>
      </c>
      <c r="P71" s="63">
        <v>20</v>
      </c>
      <c r="Q71" s="21">
        <f t="shared" si="4"/>
        <v>0</v>
      </c>
      <c r="R71" s="91"/>
      <c r="S71" s="97">
        <v>314394587</v>
      </c>
      <c r="T71" s="100"/>
      <c r="U71" s="97">
        <v>1834883615</v>
      </c>
      <c r="AK71" s="68"/>
      <c r="AL71" s="68"/>
      <c r="AM71" s="68"/>
      <c r="AN71" s="68"/>
      <c r="AO71" s="68"/>
      <c r="AP71" s="68"/>
      <c r="AQ71" s="68"/>
    </row>
    <row r="72" spans="1:43" s="65" customFormat="1" ht="13.5" customHeight="1" outlineLevel="1" x14ac:dyDescent="0.3">
      <c r="A72" s="56" t="s">
        <v>315</v>
      </c>
      <c r="B72" s="57"/>
      <c r="C72" s="58">
        <f t="shared" si="0"/>
        <v>387</v>
      </c>
      <c r="D72" s="58">
        <f t="shared" si="1"/>
        <v>451.5</v>
      </c>
      <c r="E72" s="58">
        <f t="shared" si="2"/>
        <v>483.75</v>
      </c>
      <c r="F72" s="58">
        <f t="shared" si="3"/>
        <v>516</v>
      </c>
      <c r="G72" s="58" t="e">
        <f>#REF!-#REF!*3%</f>
        <v>#REF!</v>
      </c>
      <c r="H72" s="58">
        <v>645</v>
      </c>
      <c r="I72" s="38">
        <f t="shared" si="21"/>
        <v>322.5</v>
      </c>
      <c r="J72" s="81" t="s">
        <v>314</v>
      </c>
      <c r="K72" s="60" t="s">
        <v>316</v>
      </c>
      <c r="L72" s="111" t="s">
        <v>390</v>
      </c>
      <c r="M72" s="61" t="s">
        <v>28</v>
      </c>
      <c r="N72" s="62" t="s">
        <v>29</v>
      </c>
      <c r="O72" s="59">
        <v>384</v>
      </c>
      <c r="P72" s="63">
        <v>20</v>
      </c>
      <c r="Q72" s="21">
        <f t="shared" si="4"/>
        <v>0</v>
      </c>
      <c r="R72" s="91"/>
      <c r="S72" s="97">
        <v>314382972</v>
      </c>
      <c r="T72" s="100"/>
      <c r="U72" s="97">
        <v>1834813838</v>
      </c>
      <c r="AK72" s="68"/>
      <c r="AL72" s="68"/>
      <c r="AM72" s="68"/>
      <c r="AN72" s="68"/>
      <c r="AO72" s="68"/>
      <c r="AP72" s="68"/>
      <c r="AQ72" s="68"/>
    </row>
    <row r="73" spans="1:43" s="24" customFormat="1" ht="13.5" customHeight="1" outlineLevel="1" x14ac:dyDescent="0.3">
      <c r="A73" s="31" t="s">
        <v>187</v>
      </c>
      <c r="B73" s="14"/>
      <c r="C73" s="38">
        <f t="shared" ref="C73" si="26">H73-(H73*0.4)</f>
        <v>387</v>
      </c>
      <c r="D73" s="38">
        <f t="shared" ref="D73" si="27">H73-(H73*0.3)</f>
        <v>451.5</v>
      </c>
      <c r="E73" s="38">
        <f t="shared" ref="E73" si="28">H73-(H73*0.25)</f>
        <v>483.75</v>
      </c>
      <c r="F73" s="38">
        <f t="shared" ref="F73" si="29">H73-(H73*0.2)</f>
        <v>516</v>
      </c>
      <c r="G73" s="38" t="e">
        <f>#REF!-#REF!*3%</f>
        <v>#REF!</v>
      </c>
      <c r="H73" s="38">
        <v>645</v>
      </c>
      <c r="I73" s="38">
        <f t="shared" si="21"/>
        <v>322.5</v>
      </c>
      <c r="J73" s="80" t="s">
        <v>370</v>
      </c>
      <c r="K73" s="26" t="s">
        <v>188</v>
      </c>
      <c r="L73" s="27" t="s">
        <v>189</v>
      </c>
      <c r="M73" s="28" t="s">
        <v>28</v>
      </c>
      <c r="N73" s="35" t="s">
        <v>29</v>
      </c>
      <c r="O73" s="34">
        <v>512</v>
      </c>
      <c r="P73" s="21">
        <v>16</v>
      </c>
      <c r="Q73" s="21">
        <f t="shared" si="4"/>
        <v>0</v>
      </c>
      <c r="R73" s="90"/>
      <c r="S73" s="94">
        <v>12051133</v>
      </c>
      <c r="T73" s="99"/>
      <c r="U73" s="94">
        <v>174919783</v>
      </c>
      <c r="AK73" s="30"/>
      <c r="AL73" s="30"/>
      <c r="AM73" s="30"/>
      <c r="AN73" s="30"/>
      <c r="AO73" s="30"/>
      <c r="AP73" s="30"/>
      <c r="AQ73" s="30"/>
    </row>
    <row r="74" spans="1:43" s="65" customFormat="1" ht="13.5" customHeight="1" outlineLevel="1" x14ac:dyDescent="0.3">
      <c r="A74" s="25" t="s">
        <v>287</v>
      </c>
      <c r="B74" s="57"/>
      <c r="C74" s="58">
        <f t="shared" ref="C74:C75" si="30">H74-(H74*0.4)</f>
        <v>390</v>
      </c>
      <c r="D74" s="58">
        <f t="shared" ref="D74:D75" si="31">H74-(H74*0.3)</f>
        <v>455</v>
      </c>
      <c r="E74" s="58">
        <f t="shared" ref="E74:E75" si="32">H74-(H74*0.25)</f>
        <v>487.5</v>
      </c>
      <c r="F74" s="58">
        <f t="shared" ref="F74:F75" si="33">H74-(H74*0.2)</f>
        <v>520</v>
      </c>
      <c r="G74" s="58" t="e">
        <f>#REF!-#REF!*3%</f>
        <v>#REF!</v>
      </c>
      <c r="H74" s="58">
        <v>650</v>
      </c>
      <c r="I74" s="38">
        <f t="shared" si="21"/>
        <v>325</v>
      </c>
      <c r="J74" s="110" t="s">
        <v>437</v>
      </c>
      <c r="K74" s="60" t="s">
        <v>294</v>
      </c>
      <c r="L74" s="111" t="s">
        <v>311</v>
      </c>
      <c r="M74" s="61" t="s">
        <v>28</v>
      </c>
      <c r="N74" s="62" t="s">
        <v>313</v>
      </c>
      <c r="O74" s="59">
        <v>385</v>
      </c>
      <c r="P74" s="63">
        <v>24</v>
      </c>
      <c r="Q74" s="21">
        <f t="shared" si="4"/>
        <v>0</v>
      </c>
      <c r="R74" s="91"/>
      <c r="S74" s="97"/>
      <c r="T74" s="100"/>
      <c r="U74" s="97"/>
      <c r="AK74" s="68"/>
      <c r="AL74" s="68"/>
      <c r="AM74" s="68"/>
      <c r="AN74" s="68"/>
      <c r="AO74" s="68"/>
      <c r="AP74" s="68"/>
      <c r="AQ74" s="68"/>
    </row>
    <row r="75" spans="1:43" s="65" customFormat="1" ht="13.5" customHeight="1" outlineLevel="1" x14ac:dyDescent="0.3">
      <c r="A75" s="25" t="s">
        <v>289</v>
      </c>
      <c r="B75" s="57"/>
      <c r="C75" s="58">
        <f t="shared" si="30"/>
        <v>390</v>
      </c>
      <c r="D75" s="58">
        <f t="shared" si="31"/>
        <v>455</v>
      </c>
      <c r="E75" s="58">
        <f t="shared" si="32"/>
        <v>487.5</v>
      </c>
      <c r="F75" s="58">
        <f t="shared" si="33"/>
        <v>520</v>
      </c>
      <c r="G75" s="58" t="e">
        <f>#REF!-#REF!*3%</f>
        <v>#REF!</v>
      </c>
      <c r="H75" s="58">
        <v>650</v>
      </c>
      <c r="I75" s="38">
        <f t="shared" si="21"/>
        <v>325</v>
      </c>
      <c r="J75" s="81" t="s">
        <v>435</v>
      </c>
      <c r="K75" s="60" t="s">
        <v>295</v>
      </c>
      <c r="L75" s="111" t="s">
        <v>312</v>
      </c>
      <c r="M75" s="61" t="s">
        <v>28</v>
      </c>
      <c r="N75" s="62" t="s">
        <v>313</v>
      </c>
      <c r="O75" s="59">
        <v>385</v>
      </c>
      <c r="P75" s="63">
        <v>24</v>
      </c>
      <c r="Q75" s="21">
        <f t="shared" si="4"/>
        <v>0</v>
      </c>
      <c r="R75" s="91"/>
      <c r="S75" s="97"/>
      <c r="T75" s="100"/>
      <c r="U75" s="97"/>
      <c r="AK75" s="68"/>
      <c r="AL75" s="68"/>
      <c r="AM75" s="68"/>
      <c r="AN75" s="68"/>
      <c r="AO75" s="68"/>
      <c r="AP75" s="68"/>
      <c r="AQ75" s="68"/>
    </row>
    <row r="76" spans="1:43" s="65" customFormat="1" ht="13.5" customHeight="1" outlineLevel="1" x14ac:dyDescent="0.3">
      <c r="A76" s="25" t="s">
        <v>288</v>
      </c>
      <c r="B76" s="57"/>
      <c r="C76" s="58">
        <f t="shared" ref="C76" si="34">H76-(H76*0.4)</f>
        <v>390</v>
      </c>
      <c r="D76" s="58">
        <f t="shared" ref="D76" si="35">H76-(H76*0.3)</f>
        <v>455</v>
      </c>
      <c r="E76" s="58">
        <f t="shared" ref="E76" si="36">H76-(H76*0.25)</f>
        <v>487.5</v>
      </c>
      <c r="F76" s="58">
        <f t="shared" ref="F76" si="37">H76-(H76*0.2)</f>
        <v>520</v>
      </c>
      <c r="G76" s="58" t="e">
        <f>#REF!-#REF!*3%</f>
        <v>#REF!</v>
      </c>
      <c r="H76" s="58">
        <v>650</v>
      </c>
      <c r="I76" s="38">
        <f t="shared" si="21"/>
        <v>325</v>
      </c>
      <c r="J76" s="81" t="s">
        <v>436</v>
      </c>
      <c r="K76" s="60" t="s">
        <v>296</v>
      </c>
      <c r="L76" s="111" t="s">
        <v>310</v>
      </c>
      <c r="M76" s="61" t="s">
        <v>28</v>
      </c>
      <c r="N76" s="62" t="s">
        <v>313</v>
      </c>
      <c r="O76" s="59">
        <v>385</v>
      </c>
      <c r="P76" s="63">
        <v>24</v>
      </c>
      <c r="Q76" s="21">
        <f t="shared" si="4"/>
        <v>0</v>
      </c>
      <c r="R76" s="91"/>
      <c r="S76" s="97"/>
      <c r="T76" s="100"/>
      <c r="U76" s="97"/>
      <c r="AK76" s="68"/>
      <c r="AL76" s="68"/>
      <c r="AM76" s="68"/>
      <c r="AN76" s="68"/>
      <c r="AO76" s="68"/>
      <c r="AP76" s="68"/>
      <c r="AQ76" s="68"/>
    </row>
    <row r="77" spans="1:43" s="65" customFormat="1" ht="27.6" outlineLevel="1" x14ac:dyDescent="0.3">
      <c r="A77" s="56" t="s">
        <v>190</v>
      </c>
      <c r="B77" s="57"/>
      <c r="C77" s="58">
        <f t="shared" si="0"/>
        <v>228</v>
      </c>
      <c r="D77" s="58">
        <f t="shared" si="1"/>
        <v>266</v>
      </c>
      <c r="E77" s="58">
        <f t="shared" si="2"/>
        <v>285</v>
      </c>
      <c r="F77" s="58">
        <f t="shared" si="3"/>
        <v>304</v>
      </c>
      <c r="G77" s="58" t="e">
        <f>#REF!-#REF!*3%</f>
        <v>#REF!</v>
      </c>
      <c r="H77" s="58">
        <v>380</v>
      </c>
      <c r="I77" s="38">
        <f t="shared" si="21"/>
        <v>190</v>
      </c>
      <c r="J77" s="81" t="s">
        <v>371</v>
      </c>
      <c r="K77" s="60" t="s">
        <v>191</v>
      </c>
      <c r="L77" s="27" t="s">
        <v>192</v>
      </c>
      <c r="M77" s="61" t="s">
        <v>28</v>
      </c>
      <c r="N77" s="62" t="s">
        <v>193</v>
      </c>
      <c r="O77" s="59">
        <v>394</v>
      </c>
      <c r="P77" s="63">
        <v>20</v>
      </c>
      <c r="Q77" s="21">
        <f t="shared" si="4"/>
        <v>0</v>
      </c>
      <c r="R77" s="91"/>
      <c r="S77" s="97">
        <v>172226761</v>
      </c>
      <c r="T77" s="100">
        <v>215284653</v>
      </c>
      <c r="U77" s="97">
        <v>1126311808</v>
      </c>
      <c r="AK77" s="68"/>
      <c r="AL77" s="68"/>
      <c r="AM77" s="68"/>
      <c r="AN77" s="68"/>
      <c r="AO77" s="68"/>
      <c r="AP77" s="68"/>
      <c r="AQ77" s="68"/>
    </row>
    <row r="78" spans="1:43" s="65" customFormat="1" ht="13.8" customHeight="1" outlineLevel="1" x14ac:dyDescent="0.3">
      <c r="A78" s="56" t="s">
        <v>305</v>
      </c>
      <c r="B78" s="57" t="s">
        <v>40</v>
      </c>
      <c r="C78" s="58">
        <f t="shared" ref="C78" si="38">H78-(H78*0.4)</f>
        <v>288</v>
      </c>
      <c r="D78" s="58">
        <f t="shared" ref="D78:D79" si="39">H78-(H78*0.3)</f>
        <v>336</v>
      </c>
      <c r="E78" s="58">
        <f t="shared" ref="E78:E79" si="40">H78-(H78*0.25)</f>
        <v>360</v>
      </c>
      <c r="F78" s="58">
        <f t="shared" ref="F78:F79" si="41">H78-(H78*0.2)</f>
        <v>384</v>
      </c>
      <c r="G78" s="58" t="e">
        <f>#REF!-#REF!*3%</f>
        <v>#REF!</v>
      </c>
      <c r="H78" s="58">
        <v>480</v>
      </c>
      <c r="I78" s="38">
        <f t="shared" si="21"/>
        <v>240</v>
      </c>
      <c r="J78" s="81" t="s">
        <v>304</v>
      </c>
      <c r="K78" s="60" t="s">
        <v>306</v>
      </c>
      <c r="L78" s="111" t="s">
        <v>308</v>
      </c>
      <c r="M78" s="61" t="s">
        <v>28</v>
      </c>
      <c r="N78" s="62" t="s">
        <v>307</v>
      </c>
      <c r="O78" s="59">
        <v>233</v>
      </c>
      <c r="P78" s="63">
        <v>30</v>
      </c>
      <c r="Q78" s="21">
        <f t="shared" si="4"/>
        <v>0</v>
      </c>
      <c r="R78" s="91"/>
      <c r="S78" s="97">
        <v>83774725</v>
      </c>
      <c r="T78" s="100"/>
      <c r="U78" s="97">
        <v>600779663</v>
      </c>
      <c r="AK78" s="68"/>
      <c r="AL78" s="68"/>
      <c r="AM78" s="68"/>
      <c r="AN78" s="68"/>
      <c r="AO78" s="68"/>
      <c r="AP78" s="68"/>
      <c r="AQ78" s="68"/>
    </row>
    <row r="79" spans="1:43" s="65" customFormat="1" ht="13.5" customHeight="1" outlineLevel="1" x14ac:dyDescent="0.3">
      <c r="A79" s="25" t="s">
        <v>475</v>
      </c>
      <c r="B79" s="57"/>
      <c r="C79" s="58">
        <f>H79-(H79*0.3)</f>
        <v>469</v>
      </c>
      <c r="D79" s="58">
        <f t="shared" si="39"/>
        <v>469</v>
      </c>
      <c r="E79" s="58">
        <f t="shared" si="40"/>
        <v>502.5</v>
      </c>
      <c r="F79" s="58">
        <f t="shared" si="41"/>
        <v>536</v>
      </c>
      <c r="G79" s="58" t="e">
        <f>#REF!-#REF!*3%</f>
        <v>#REF!</v>
      </c>
      <c r="H79" s="58">
        <v>670</v>
      </c>
      <c r="I79" s="58">
        <f>C79</f>
        <v>469</v>
      </c>
      <c r="J79" s="81" t="s">
        <v>474</v>
      </c>
      <c r="K79" s="60" t="s">
        <v>478</v>
      </c>
      <c r="L79" s="111" t="s">
        <v>477</v>
      </c>
      <c r="M79" s="61" t="s">
        <v>28</v>
      </c>
      <c r="N79" s="62" t="s">
        <v>476</v>
      </c>
      <c r="O79" s="59">
        <v>340</v>
      </c>
      <c r="P79" s="63">
        <v>20</v>
      </c>
      <c r="Q79" s="63">
        <f t="shared" si="4"/>
        <v>0</v>
      </c>
      <c r="R79" s="91"/>
      <c r="S79" s="97"/>
      <c r="T79" s="100"/>
      <c r="U79" s="97"/>
      <c r="AK79" s="68"/>
      <c r="AL79" s="68"/>
      <c r="AM79" s="68"/>
      <c r="AN79" s="68"/>
      <c r="AO79" s="68"/>
      <c r="AP79" s="68"/>
      <c r="AQ79" s="68"/>
    </row>
    <row r="80" spans="1:43" s="24" customFormat="1" ht="13.5" customHeight="1" outlineLevel="1" x14ac:dyDescent="0.3">
      <c r="A80" s="25" t="s">
        <v>194</v>
      </c>
      <c r="B80" s="14"/>
      <c r="C80" s="38">
        <f t="shared" si="0"/>
        <v>402</v>
      </c>
      <c r="D80" s="38">
        <f t="shared" si="1"/>
        <v>469</v>
      </c>
      <c r="E80" s="38">
        <f t="shared" si="2"/>
        <v>502.5</v>
      </c>
      <c r="F80" s="38">
        <f t="shared" si="3"/>
        <v>536</v>
      </c>
      <c r="G80" s="38" t="e">
        <f>#REF!-#REF!*3%</f>
        <v>#REF!</v>
      </c>
      <c r="H80" s="38">
        <v>670</v>
      </c>
      <c r="I80" s="38">
        <f t="shared" si="21"/>
        <v>335</v>
      </c>
      <c r="J80" s="80" t="s">
        <v>372</v>
      </c>
      <c r="K80" s="26" t="s">
        <v>195</v>
      </c>
      <c r="L80" s="27" t="s">
        <v>196</v>
      </c>
      <c r="M80" s="28" t="s">
        <v>142</v>
      </c>
      <c r="N80" s="35" t="s">
        <v>197</v>
      </c>
      <c r="O80" s="34">
        <v>365</v>
      </c>
      <c r="P80" s="21">
        <v>20</v>
      </c>
      <c r="Q80" s="21">
        <f t="shared" si="4"/>
        <v>0</v>
      </c>
      <c r="R80" s="90"/>
      <c r="S80" s="94">
        <v>255358932</v>
      </c>
      <c r="T80" s="99"/>
      <c r="U80" s="94">
        <v>1670838886</v>
      </c>
      <c r="AK80" s="30"/>
      <c r="AL80" s="30"/>
      <c r="AM80" s="30"/>
      <c r="AN80" s="30"/>
      <c r="AO80" s="30"/>
      <c r="AP80" s="30"/>
      <c r="AQ80" s="30"/>
    </row>
    <row r="81" spans="1:43" s="65" customFormat="1" ht="14.4" customHeight="1" outlineLevel="1" x14ac:dyDescent="0.3">
      <c r="A81" s="25" t="s">
        <v>320</v>
      </c>
      <c r="B81" s="57"/>
      <c r="C81" s="58">
        <f t="shared" si="0"/>
        <v>480</v>
      </c>
      <c r="D81" s="58">
        <f t="shared" si="1"/>
        <v>560</v>
      </c>
      <c r="E81" s="58">
        <f t="shared" si="2"/>
        <v>600</v>
      </c>
      <c r="F81" s="58">
        <f t="shared" si="3"/>
        <v>640</v>
      </c>
      <c r="G81" s="58"/>
      <c r="H81" s="58">
        <v>800</v>
      </c>
      <c r="I81" s="38">
        <f t="shared" si="21"/>
        <v>400</v>
      </c>
      <c r="J81" s="81" t="s">
        <v>321</v>
      </c>
      <c r="K81" s="60" t="s">
        <v>322</v>
      </c>
      <c r="L81" s="111" t="s">
        <v>391</v>
      </c>
      <c r="M81" s="61" t="s">
        <v>28</v>
      </c>
      <c r="N81" s="62" t="s">
        <v>416</v>
      </c>
      <c r="O81" s="59">
        <v>378</v>
      </c>
      <c r="P81" s="63">
        <v>12</v>
      </c>
      <c r="Q81" s="21">
        <f t="shared" si="4"/>
        <v>0</v>
      </c>
      <c r="R81" s="91"/>
      <c r="S81" s="97">
        <v>314312512</v>
      </c>
      <c r="T81" s="100"/>
      <c r="U81" s="97">
        <v>1834727499</v>
      </c>
      <c r="AK81" s="68"/>
      <c r="AL81" s="68"/>
      <c r="AM81" s="68"/>
      <c r="AN81" s="68"/>
      <c r="AO81" s="68"/>
      <c r="AP81" s="68"/>
      <c r="AQ81" s="68"/>
    </row>
    <row r="82" spans="1:43" s="156" customFormat="1" ht="13.2" customHeight="1" outlineLevel="1" x14ac:dyDescent="0.3">
      <c r="A82" s="144" t="s">
        <v>480</v>
      </c>
      <c r="B82" s="145"/>
      <c r="C82" s="146">
        <f t="shared" ref="C82" si="42">H82-(H82*0.4)</f>
        <v>432</v>
      </c>
      <c r="D82" s="146">
        <f t="shared" ref="D82" si="43">H82-(H82*0.3)</f>
        <v>504</v>
      </c>
      <c r="E82" s="146">
        <f t="shared" ref="E82" si="44">H82-(H82*0.25)</f>
        <v>540</v>
      </c>
      <c r="F82" s="146">
        <f t="shared" ref="F82" si="45">H82-(H82*0.2)</f>
        <v>576</v>
      </c>
      <c r="G82" s="146" t="e">
        <f>#REF!-#REF!*3%</f>
        <v>#REF!</v>
      </c>
      <c r="H82" s="146">
        <v>720</v>
      </c>
      <c r="I82" s="146">
        <f t="shared" ref="I82" si="46">H82/2</f>
        <v>360</v>
      </c>
      <c r="J82" s="147" t="s">
        <v>482</v>
      </c>
      <c r="K82" s="148" t="s">
        <v>481</v>
      </c>
      <c r="L82" s="149"/>
      <c r="M82" s="144" t="s">
        <v>28</v>
      </c>
      <c r="N82" s="150" t="s">
        <v>201</v>
      </c>
      <c r="O82" s="151">
        <v>418</v>
      </c>
      <c r="P82" s="152">
        <v>20</v>
      </c>
      <c r="Q82" s="152">
        <f t="shared" si="4"/>
        <v>0</v>
      </c>
      <c r="R82" s="153"/>
      <c r="S82" s="154"/>
      <c r="T82" s="155"/>
      <c r="U82" s="154"/>
      <c r="AK82" s="157"/>
      <c r="AL82" s="157"/>
      <c r="AM82" s="157"/>
      <c r="AN82" s="157"/>
      <c r="AO82" s="157"/>
      <c r="AP82" s="157"/>
      <c r="AQ82" s="157"/>
    </row>
    <row r="83" spans="1:43" s="24" customFormat="1" ht="13.2" customHeight="1" outlineLevel="1" x14ac:dyDescent="0.3">
      <c r="A83" s="45" t="s">
        <v>198</v>
      </c>
      <c r="B83" s="14"/>
      <c r="C83" s="38">
        <f t="shared" si="0"/>
        <v>432</v>
      </c>
      <c r="D83" s="38">
        <f t="shared" si="1"/>
        <v>504</v>
      </c>
      <c r="E83" s="38">
        <f t="shared" si="2"/>
        <v>540</v>
      </c>
      <c r="F83" s="38">
        <f t="shared" si="3"/>
        <v>576</v>
      </c>
      <c r="G83" s="38" t="e">
        <f>#REF!-#REF!*3%</f>
        <v>#REF!</v>
      </c>
      <c r="H83" s="38">
        <v>720</v>
      </c>
      <c r="I83" s="38">
        <f t="shared" si="21"/>
        <v>360</v>
      </c>
      <c r="J83" s="86" t="s">
        <v>373</v>
      </c>
      <c r="K83" s="26" t="s">
        <v>199</v>
      </c>
      <c r="L83" s="27" t="s">
        <v>200</v>
      </c>
      <c r="M83" s="45" t="s">
        <v>28</v>
      </c>
      <c r="N83" s="35" t="s">
        <v>201</v>
      </c>
      <c r="O83" s="34">
        <v>418</v>
      </c>
      <c r="P83" s="21">
        <v>20</v>
      </c>
      <c r="Q83" s="21">
        <f t="shared" si="4"/>
        <v>0</v>
      </c>
      <c r="R83" s="90"/>
      <c r="S83" s="94">
        <v>186906977</v>
      </c>
      <c r="T83" s="99"/>
      <c r="U83" s="94">
        <v>1271495952</v>
      </c>
      <c r="AK83" s="30"/>
      <c r="AL83" s="30"/>
      <c r="AM83" s="30"/>
      <c r="AN83" s="30"/>
      <c r="AO83" s="30"/>
      <c r="AP83" s="30"/>
      <c r="AQ83" s="30"/>
    </row>
    <row r="84" spans="1:43" s="24" customFormat="1" ht="14.4" outlineLevel="1" x14ac:dyDescent="0.3">
      <c r="A84" s="45" t="s">
        <v>202</v>
      </c>
      <c r="B84" s="14"/>
      <c r="C84" s="38">
        <f t="shared" si="0"/>
        <v>432</v>
      </c>
      <c r="D84" s="38">
        <f t="shared" si="1"/>
        <v>504</v>
      </c>
      <c r="E84" s="38">
        <f t="shared" si="2"/>
        <v>540</v>
      </c>
      <c r="F84" s="38">
        <f t="shared" si="3"/>
        <v>576</v>
      </c>
      <c r="G84" s="38" t="e">
        <f>#REF!-#REF!*3%</f>
        <v>#REF!</v>
      </c>
      <c r="H84" s="38">
        <v>720</v>
      </c>
      <c r="I84" s="38">
        <f t="shared" si="21"/>
        <v>360</v>
      </c>
      <c r="J84" s="86" t="s">
        <v>374</v>
      </c>
      <c r="K84" s="26" t="s">
        <v>203</v>
      </c>
      <c r="L84" s="27" t="s">
        <v>204</v>
      </c>
      <c r="M84" s="45" t="s">
        <v>28</v>
      </c>
      <c r="N84" s="35" t="s">
        <v>201</v>
      </c>
      <c r="O84" s="34">
        <v>418</v>
      </c>
      <c r="P84" s="21">
        <v>20</v>
      </c>
      <c r="Q84" s="21">
        <f t="shared" si="4"/>
        <v>0</v>
      </c>
      <c r="R84" s="90"/>
      <c r="S84" s="94">
        <v>186906975</v>
      </c>
      <c r="T84" s="99"/>
      <c r="U84" s="94">
        <v>1271482787</v>
      </c>
      <c r="AK84" s="30"/>
      <c r="AL84" s="30"/>
      <c r="AM84" s="30"/>
      <c r="AN84" s="30"/>
      <c r="AO84" s="30"/>
      <c r="AP84" s="30"/>
      <c r="AQ84" s="30"/>
    </row>
    <row r="85" spans="1:43" s="24" customFormat="1" ht="13.8" customHeight="1" outlineLevel="1" x14ac:dyDescent="0.3">
      <c r="A85" s="45" t="s">
        <v>205</v>
      </c>
      <c r="B85" s="14"/>
      <c r="C85" s="38">
        <f t="shared" si="0"/>
        <v>426.59999999999997</v>
      </c>
      <c r="D85" s="38">
        <f t="shared" si="1"/>
        <v>497.70000000000005</v>
      </c>
      <c r="E85" s="38">
        <f t="shared" si="2"/>
        <v>533.25</v>
      </c>
      <c r="F85" s="38">
        <f t="shared" si="3"/>
        <v>568.79999999999995</v>
      </c>
      <c r="G85" s="38" t="e">
        <f>#REF!-#REF!*3%</f>
        <v>#REF!</v>
      </c>
      <c r="H85" s="38">
        <v>711</v>
      </c>
      <c r="I85" s="38">
        <f t="shared" si="21"/>
        <v>355.5</v>
      </c>
      <c r="J85" s="86" t="s">
        <v>375</v>
      </c>
      <c r="K85" s="26" t="s">
        <v>206</v>
      </c>
      <c r="L85" s="46" t="s">
        <v>207</v>
      </c>
      <c r="M85" s="45" t="s">
        <v>28</v>
      </c>
      <c r="N85" s="35" t="s">
        <v>201</v>
      </c>
      <c r="O85" s="34">
        <v>418</v>
      </c>
      <c r="P85" s="21">
        <v>20</v>
      </c>
      <c r="Q85" s="21">
        <f t="shared" si="4"/>
        <v>0</v>
      </c>
      <c r="R85" s="90"/>
      <c r="S85" s="94">
        <v>186906976</v>
      </c>
      <c r="T85" s="99"/>
      <c r="U85" s="94">
        <v>1271497556</v>
      </c>
      <c r="AK85" s="30"/>
      <c r="AL85" s="30"/>
      <c r="AM85" s="30"/>
      <c r="AN85" s="30"/>
      <c r="AO85" s="30"/>
      <c r="AP85" s="30"/>
      <c r="AQ85" s="30"/>
    </row>
    <row r="86" spans="1:43" s="47" customFormat="1" ht="21" customHeight="1" x14ac:dyDescent="0.3">
      <c r="A86" s="203" t="s">
        <v>208</v>
      </c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1"/>
      <c r="Q86" s="21"/>
      <c r="R86" s="90"/>
      <c r="S86" s="98"/>
      <c r="T86" s="104"/>
      <c r="U86" s="98"/>
    </row>
    <row r="87" spans="1:43" s="47" customFormat="1" ht="12.75" customHeight="1" outlineLevel="1" x14ac:dyDescent="0.3">
      <c r="A87" s="48" t="s">
        <v>209</v>
      </c>
      <c r="B87" s="14"/>
      <c r="C87" s="49">
        <f t="shared" si="0"/>
        <v>276</v>
      </c>
      <c r="D87" s="49">
        <f t="shared" si="1"/>
        <v>322</v>
      </c>
      <c r="E87" s="49">
        <f t="shared" si="2"/>
        <v>345</v>
      </c>
      <c r="F87" s="49">
        <f t="shared" si="3"/>
        <v>368</v>
      </c>
      <c r="G87" s="49" t="e">
        <f>#REF!-#REF!*3%</f>
        <v>#REF!</v>
      </c>
      <c r="H87" s="49">
        <v>460</v>
      </c>
      <c r="I87" s="132">
        <f>H87/2</f>
        <v>230</v>
      </c>
      <c r="J87" s="78" t="s">
        <v>376</v>
      </c>
      <c r="K87" s="22" t="s">
        <v>210</v>
      </c>
      <c r="L87" s="27" t="s">
        <v>211</v>
      </c>
      <c r="M87" s="13" t="s">
        <v>79</v>
      </c>
      <c r="N87" s="51" t="s">
        <v>212</v>
      </c>
      <c r="O87" s="50">
        <v>480</v>
      </c>
      <c r="P87" s="21">
        <v>20</v>
      </c>
      <c r="Q87" s="21">
        <f t="shared" si="4"/>
        <v>0</v>
      </c>
      <c r="R87" s="90"/>
      <c r="S87" s="98">
        <v>44081492</v>
      </c>
      <c r="T87" s="104"/>
      <c r="U87" s="98">
        <v>351969968</v>
      </c>
    </row>
    <row r="88" spans="1:43" s="47" customFormat="1" ht="12.75" customHeight="1" outlineLevel="1" x14ac:dyDescent="0.3">
      <c r="A88" s="48" t="s">
        <v>213</v>
      </c>
      <c r="B88" s="14"/>
      <c r="C88" s="49">
        <f t="shared" si="0"/>
        <v>276</v>
      </c>
      <c r="D88" s="49">
        <f t="shared" si="1"/>
        <v>322</v>
      </c>
      <c r="E88" s="49">
        <f t="shared" si="2"/>
        <v>345</v>
      </c>
      <c r="F88" s="49">
        <f t="shared" si="3"/>
        <v>368</v>
      </c>
      <c r="G88" s="49" t="e">
        <f>#REF!-#REF!*3%</f>
        <v>#REF!</v>
      </c>
      <c r="H88" s="49">
        <v>460</v>
      </c>
      <c r="I88" s="132">
        <f t="shared" ref="I88:I109" si="47">H88/2</f>
        <v>230</v>
      </c>
      <c r="J88" s="78" t="s">
        <v>377</v>
      </c>
      <c r="K88" s="22" t="s">
        <v>214</v>
      </c>
      <c r="L88" s="27" t="s">
        <v>215</v>
      </c>
      <c r="M88" s="13" t="s">
        <v>79</v>
      </c>
      <c r="N88" s="51" t="s">
        <v>212</v>
      </c>
      <c r="O88" s="50">
        <v>480</v>
      </c>
      <c r="P88" s="21">
        <v>20</v>
      </c>
      <c r="Q88" s="21">
        <f t="shared" si="4"/>
        <v>0</v>
      </c>
      <c r="R88" s="90"/>
      <c r="S88" s="98">
        <v>264742243</v>
      </c>
      <c r="T88" s="104"/>
      <c r="U88" s="98">
        <v>1710291846</v>
      </c>
    </row>
    <row r="89" spans="1:43" s="47" customFormat="1" ht="12.75" customHeight="1" outlineLevel="1" x14ac:dyDescent="0.3">
      <c r="A89" s="48" t="s">
        <v>216</v>
      </c>
      <c r="B89" s="14"/>
      <c r="C89" s="49">
        <f t="shared" si="0"/>
        <v>276</v>
      </c>
      <c r="D89" s="49">
        <f t="shared" si="1"/>
        <v>322</v>
      </c>
      <c r="E89" s="49">
        <f t="shared" si="2"/>
        <v>345</v>
      </c>
      <c r="F89" s="49">
        <f t="shared" si="3"/>
        <v>368</v>
      </c>
      <c r="G89" s="49" t="e">
        <f>#REF!-#REF!*3%</f>
        <v>#REF!</v>
      </c>
      <c r="H89" s="49">
        <v>460</v>
      </c>
      <c r="I89" s="132">
        <f t="shared" si="47"/>
        <v>230</v>
      </c>
      <c r="J89" s="78" t="s">
        <v>378</v>
      </c>
      <c r="K89" s="22" t="s">
        <v>217</v>
      </c>
      <c r="L89" s="27" t="s">
        <v>218</v>
      </c>
      <c r="M89" s="13" t="s">
        <v>79</v>
      </c>
      <c r="N89" s="51" t="s">
        <v>219</v>
      </c>
      <c r="O89" s="50">
        <v>480</v>
      </c>
      <c r="P89" s="21">
        <v>20</v>
      </c>
      <c r="Q89" s="21">
        <f t="shared" si="4"/>
        <v>0</v>
      </c>
      <c r="R89" s="90"/>
      <c r="S89" s="98">
        <v>264749022</v>
      </c>
      <c r="T89" s="104"/>
      <c r="U89" s="98">
        <v>1710362933</v>
      </c>
    </row>
    <row r="90" spans="1:43" s="169" customFormat="1" ht="12.75" customHeight="1" outlineLevel="1" x14ac:dyDescent="0.3">
      <c r="A90" s="158" t="s">
        <v>486</v>
      </c>
      <c r="B90" s="145"/>
      <c r="C90" s="159">
        <f t="shared" si="0"/>
        <v>276</v>
      </c>
      <c r="D90" s="159">
        <f t="shared" si="1"/>
        <v>322</v>
      </c>
      <c r="E90" s="159">
        <f t="shared" si="2"/>
        <v>345</v>
      </c>
      <c r="F90" s="159">
        <f t="shared" si="3"/>
        <v>368</v>
      </c>
      <c r="G90" s="159"/>
      <c r="H90" s="159">
        <v>460</v>
      </c>
      <c r="I90" s="160">
        <f t="shared" si="47"/>
        <v>230</v>
      </c>
      <c r="J90" s="161" t="s">
        <v>484</v>
      </c>
      <c r="K90" s="162" t="s">
        <v>485</v>
      </c>
      <c r="L90" s="163" t="s">
        <v>501</v>
      </c>
      <c r="M90" s="164" t="s">
        <v>79</v>
      </c>
      <c r="N90" s="165" t="s">
        <v>504</v>
      </c>
      <c r="O90" s="166">
        <v>850</v>
      </c>
      <c r="P90" s="152"/>
      <c r="Q90" s="152">
        <f t="shared" si="4"/>
        <v>0</v>
      </c>
      <c r="R90" s="153"/>
      <c r="S90" s="167"/>
      <c r="T90" s="168"/>
      <c r="U90" s="167"/>
    </row>
    <row r="91" spans="1:43" s="169" customFormat="1" ht="12.75" customHeight="1" outlineLevel="1" x14ac:dyDescent="0.3">
      <c r="A91" s="158" t="s">
        <v>489</v>
      </c>
      <c r="B91" s="145"/>
      <c r="C91" s="159">
        <f t="shared" si="0"/>
        <v>276</v>
      </c>
      <c r="D91" s="159">
        <f t="shared" si="1"/>
        <v>322</v>
      </c>
      <c r="E91" s="159">
        <f t="shared" si="2"/>
        <v>345</v>
      </c>
      <c r="F91" s="159">
        <f t="shared" si="3"/>
        <v>368</v>
      </c>
      <c r="G91" s="159"/>
      <c r="H91" s="159">
        <v>460</v>
      </c>
      <c r="I91" s="160">
        <f t="shared" si="47"/>
        <v>230</v>
      </c>
      <c r="J91" s="161" t="s">
        <v>487</v>
      </c>
      <c r="K91" s="162" t="s">
        <v>488</v>
      </c>
      <c r="L91" s="163" t="s">
        <v>502</v>
      </c>
      <c r="M91" s="164" t="s">
        <v>79</v>
      </c>
      <c r="N91" s="165" t="s">
        <v>504</v>
      </c>
      <c r="O91" s="166">
        <v>850</v>
      </c>
      <c r="P91" s="152"/>
      <c r="Q91" s="152">
        <f t="shared" si="4"/>
        <v>0</v>
      </c>
      <c r="R91" s="153"/>
      <c r="S91" s="167"/>
      <c r="T91" s="168"/>
      <c r="U91" s="167"/>
    </row>
    <row r="92" spans="1:43" s="169" customFormat="1" ht="12.75" customHeight="1" outlineLevel="1" x14ac:dyDescent="0.3">
      <c r="A92" s="158" t="s">
        <v>492</v>
      </c>
      <c r="B92" s="145"/>
      <c r="C92" s="159">
        <f t="shared" si="0"/>
        <v>276</v>
      </c>
      <c r="D92" s="159">
        <f t="shared" si="1"/>
        <v>322</v>
      </c>
      <c r="E92" s="159">
        <f t="shared" si="2"/>
        <v>345</v>
      </c>
      <c r="F92" s="159">
        <f t="shared" si="3"/>
        <v>368</v>
      </c>
      <c r="G92" s="159"/>
      <c r="H92" s="159">
        <v>460</v>
      </c>
      <c r="I92" s="160">
        <f t="shared" si="47"/>
        <v>230</v>
      </c>
      <c r="J92" s="161" t="s">
        <v>490</v>
      </c>
      <c r="K92" s="162" t="s">
        <v>491</v>
      </c>
      <c r="L92" s="163" t="s">
        <v>500</v>
      </c>
      <c r="M92" s="164" t="s">
        <v>79</v>
      </c>
      <c r="N92" s="165" t="s">
        <v>504</v>
      </c>
      <c r="O92" s="166">
        <v>850</v>
      </c>
      <c r="P92" s="152"/>
      <c r="Q92" s="152">
        <f t="shared" si="4"/>
        <v>0</v>
      </c>
      <c r="R92" s="153"/>
      <c r="S92" s="167"/>
      <c r="T92" s="168"/>
      <c r="U92" s="167"/>
    </row>
    <row r="93" spans="1:43" s="169" customFormat="1" ht="12.75" customHeight="1" outlineLevel="1" x14ac:dyDescent="0.3">
      <c r="A93" s="158" t="s">
        <v>495</v>
      </c>
      <c r="B93" s="145"/>
      <c r="C93" s="159">
        <f t="shared" si="0"/>
        <v>276</v>
      </c>
      <c r="D93" s="159">
        <f t="shared" si="1"/>
        <v>322</v>
      </c>
      <c r="E93" s="159">
        <f t="shared" si="2"/>
        <v>345</v>
      </c>
      <c r="F93" s="159">
        <f t="shared" si="3"/>
        <v>368</v>
      </c>
      <c r="G93" s="159"/>
      <c r="H93" s="159">
        <v>460</v>
      </c>
      <c r="I93" s="160">
        <f t="shared" si="47"/>
        <v>230</v>
      </c>
      <c r="J93" s="161" t="s">
        <v>493</v>
      </c>
      <c r="K93" s="162" t="s">
        <v>494</v>
      </c>
      <c r="L93" s="163" t="s">
        <v>503</v>
      </c>
      <c r="M93" s="164" t="s">
        <v>79</v>
      </c>
      <c r="N93" s="165" t="s">
        <v>504</v>
      </c>
      <c r="O93" s="166">
        <v>850</v>
      </c>
      <c r="P93" s="152"/>
      <c r="Q93" s="152">
        <f t="shared" si="4"/>
        <v>0</v>
      </c>
      <c r="R93" s="153"/>
      <c r="S93" s="167"/>
      <c r="T93" s="168"/>
      <c r="U93" s="167"/>
    </row>
    <row r="94" spans="1:43" s="169" customFormat="1" ht="12.75" customHeight="1" outlineLevel="1" x14ac:dyDescent="0.3">
      <c r="A94" s="158" t="s">
        <v>498</v>
      </c>
      <c r="B94" s="145"/>
      <c r="C94" s="159">
        <f t="shared" si="0"/>
        <v>276</v>
      </c>
      <c r="D94" s="159">
        <f t="shared" si="1"/>
        <v>322</v>
      </c>
      <c r="E94" s="159">
        <f t="shared" si="2"/>
        <v>345</v>
      </c>
      <c r="F94" s="159">
        <f t="shared" si="3"/>
        <v>368</v>
      </c>
      <c r="G94" s="159"/>
      <c r="H94" s="159">
        <v>460</v>
      </c>
      <c r="I94" s="160">
        <f t="shared" si="47"/>
        <v>230</v>
      </c>
      <c r="J94" s="161" t="s">
        <v>496</v>
      </c>
      <c r="K94" s="162" t="s">
        <v>497</v>
      </c>
      <c r="L94" s="163" t="s">
        <v>499</v>
      </c>
      <c r="M94" s="164" t="s">
        <v>79</v>
      </c>
      <c r="N94" s="165" t="s">
        <v>504</v>
      </c>
      <c r="O94" s="166">
        <v>850</v>
      </c>
      <c r="P94" s="152"/>
      <c r="Q94" s="152">
        <f t="shared" si="4"/>
        <v>0</v>
      </c>
      <c r="R94" s="153"/>
      <c r="S94" s="167"/>
      <c r="T94" s="168"/>
      <c r="U94" s="167"/>
    </row>
    <row r="95" spans="1:43" outlineLevel="1" x14ac:dyDescent="0.3">
      <c r="A95" s="31" t="s">
        <v>220</v>
      </c>
      <c r="B95" s="14"/>
      <c r="C95" s="49">
        <f t="shared" si="0"/>
        <v>291</v>
      </c>
      <c r="D95" s="49">
        <f t="shared" si="1"/>
        <v>339.5</v>
      </c>
      <c r="E95" s="49">
        <f t="shared" si="2"/>
        <v>363.75</v>
      </c>
      <c r="F95" s="49">
        <f t="shared" si="3"/>
        <v>388</v>
      </c>
      <c r="G95" s="49" t="e">
        <f>#REF!-#REF!*3%</f>
        <v>#REF!</v>
      </c>
      <c r="H95" s="49">
        <v>485</v>
      </c>
      <c r="I95" s="132">
        <f t="shared" si="47"/>
        <v>242.5</v>
      </c>
      <c r="J95" s="80" t="s">
        <v>379</v>
      </c>
      <c r="K95" s="26" t="s">
        <v>221</v>
      </c>
      <c r="L95" s="27" t="s">
        <v>222</v>
      </c>
      <c r="M95" s="28" t="s">
        <v>28</v>
      </c>
      <c r="N95" s="35" t="s">
        <v>29</v>
      </c>
      <c r="O95" s="34">
        <v>180</v>
      </c>
      <c r="P95" s="21">
        <v>40</v>
      </c>
      <c r="Q95" s="21">
        <f t="shared" si="4"/>
        <v>0</v>
      </c>
      <c r="R95" s="90"/>
      <c r="S95" s="98">
        <v>145247342</v>
      </c>
      <c r="T95" s="104"/>
      <c r="U95" s="98">
        <v>851130370</v>
      </c>
      <c r="AK95" s="47"/>
      <c r="AL95" s="47"/>
      <c r="AM95" s="47"/>
      <c r="AN95" s="47"/>
      <c r="AO95" s="47"/>
      <c r="AP95" s="47"/>
      <c r="AQ95" s="47"/>
    </row>
    <row r="96" spans="1:43" s="47" customFormat="1" ht="15" customHeight="1" outlineLevel="1" x14ac:dyDescent="0.3">
      <c r="A96" s="25" t="s">
        <v>223</v>
      </c>
      <c r="B96" s="14"/>
      <c r="C96" s="49">
        <f t="shared" ref="C96:C130" si="48">H96-(H96*0.4)</f>
        <v>291</v>
      </c>
      <c r="D96" s="49">
        <f t="shared" ref="D96:D132" si="49">H96-(H96*0.3)</f>
        <v>339.5</v>
      </c>
      <c r="E96" s="49">
        <f t="shared" ref="E96:E132" si="50">H96-(H96*0.25)</f>
        <v>363.75</v>
      </c>
      <c r="F96" s="49">
        <f t="shared" ref="F96:F132" si="51">H96-(H96*0.2)</f>
        <v>388</v>
      </c>
      <c r="G96" s="49" t="e">
        <f>#REF!-#REF!*3%</f>
        <v>#REF!</v>
      </c>
      <c r="H96" s="49">
        <v>485</v>
      </c>
      <c r="I96" s="132">
        <f t="shared" si="47"/>
        <v>242.5</v>
      </c>
      <c r="J96" s="80" t="s">
        <v>380</v>
      </c>
      <c r="K96" s="26" t="s">
        <v>224</v>
      </c>
      <c r="L96" s="27" t="s">
        <v>225</v>
      </c>
      <c r="M96" s="28" t="s">
        <v>28</v>
      </c>
      <c r="N96" s="35" t="s">
        <v>29</v>
      </c>
      <c r="O96" s="34">
        <v>180</v>
      </c>
      <c r="P96" s="21">
        <v>40</v>
      </c>
      <c r="Q96" s="21">
        <f t="shared" ref="Q96:Q132" si="52">IF(B96="нет в наличии",0,IF(B96="по запросу",0,B96*H96))</f>
        <v>0</v>
      </c>
      <c r="R96" s="90"/>
      <c r="S96" s="98">
        <v>145247344</v>
      </c>
      <c r="T96" s="104"/>
      <c r="U96" s="98">
        <v>851044632</v>
      </c>
    </row>
    <row r="97" spans="1:43" s="65" customFormat="1" ht="13.5" customHeight="1" outlineLevel="1" x14ac:dyDescent="0.3">
      <c r="A97" s="25" t="s">
        <v>411</v>
      </c>
      <c r="B97" s="57" t="s">
        <v>40</v>
      </c>
      <c r="C97" s="58">
        <f t="shared" si="48"/>
        <v>291</v>
      </c>
      <c r="D97" s="58">
        <f t="shared" si="49"/>
        <v>339.5</v>
      </c>
      <c r="E97" s="58">
        <f t="shared" si="50"/>
        <v>363.75</v>
      </c>
      <c r="F97" s="58">
        <f t="shared" si="51"/>
        <v>388</v>
      </c>
      <c r="G97" s="58" t="e">
        <f>#REF!-#REF!*3%</f>
        <v>#REF!</v>
      </c>
      <c r="H97" s="58">
        <v>485</v>
      </c>
      <c r="I97" s="132">
        <f t="shared" si="47"/>
        <v>242.5</v>
      </c>
      <c r="J97" s="110" t="s">
        <v>409</v>
      </c>
      <c r="K97" s="60" t="s">
        <v>410</v>
      </c>
      <c r="L97" s="111" t="s">
        <v>412</v>
      </c>
      <c r="M97" s="61" t="s">
        <v>28</v>
      </c>
      <c r="N97" s="62" t="s">
        <v>309</v>
      </c>
      <c r="O97" s="59">
        <v>200</v>
      </c>
      <c r="P97" s="63">
        <v>24</v>
      </c>
      <c r="Q97" s="21">
        <f t="shared" si="52"/>
        <v>0</v>
      </c>
      <c r="R97" s="91"/>
      <c r="S97" s="97"/>
      <c r="T97" s="100"/>
      <c r="U97" s="97"/>
      <c r="AK97" s="68"/>
      <c r="AL97" s="68"/>
      <c r="AM97" s="68"/>
      <c r="AN97" s="68"/>
      <c r="AO97" s="68"/>
      <c r="AP97" s="68"/>
      <c r="AQ97" s="68"/>
    </row>
    <row r="98" spans="1:43" s="65" customFormat="1" ht="13.5" customHeight="1" outlineLevel="1" x14ac:dyDescent="0.3">
      <c r="A98" s="25" t="s">
        <v>283</v>
      </c>
      <c r="B98" s="57" t="s">
        <v>40</v>
      </c>
      <c r="C98" s="58">
        <f t="shared" ref="C98:C100" si="53">H98-(H98*0.4)</f>
        <v>291</v>
      </c>
      <c r="D98" s="58">
        <f t="shared" ref="D98:D104" si="54">H98-(H98*0.3)</f>
        <v>339.5</v>
      </c>
      <c r="E98" s="58">
        <f t="shared" ref="E98:E104" si="55">H98-(H98*0.25)</f>
        <v>363.75</v>
      </c>
      <c r="F98" s="58">
        <f t="shared" ref="F98:F104" si="56">H98-(H98*0.2)</f>
        <v>388</v>
      </c>
      <c r="G98" s="58" t="e">
        <f>#REF!-#REF!*3%</f>
        <v>#REF!</v>
      </c>
      <c r="H98" s="58">
        <v>485</v>
      </c>
      <c r="I98" s="132">
        <f t="shared" si="47"/>
        <v>242.5</v>
      </c>
      <c r="J98" s="110" t="s">
        <v>381</v>
      </c>
      <c r="K98" s="60" t="s">
        <v>291</v>
      </c>
      <c r="L98" s="111" t="s">
        <v>300</v>
      </c>
      <c r="M98" s="61" t="s">
        <v>28</v>
      </c>
      <c r="N98" s="62" t="s">
        <v>29</v>
      </c>
      <c r="O98" s="59">
        <v>205</v>
      </c>
      <c r="P98" s="63">
        <v>24</v>
      </c>
      <c r="Q98" s="21">
        <f t="shared" si="52"/>
        <v>0</v>
      </c>
      <c r="R98" s="91"/>
      <c r="S98" s="97">
        <v>310981052</v>
      </c>
      <c r="T98" s="100"/>
      <c r="U98" s="97">
        <v>1823681897</v>
      </c>
      <c r="AK98" s="68"/>
      <c r="AL98" s="68"/>
      <c r="AM98" s="68"/>
      <c r="AN98" s="68"/>
      <c r="AO98" s="68"/>
      <c r="AP98" s="68"/>
      <c r="AQ98" s="68"/>
    </row>
    <row r="99" spans="1:43" s="65" customFormat="1" ht="13.5" customHeight="1" outlineLevel="1" x14ac:dyDescent="0.3">
      <c r="A99" s="25" t="s">
        <v>284</v>
      </c>
      <c r="B99" s="57" t="s">
        <v>40</v>
      </c>
      <c r="C99" s="58">
        <f t="shared" si="53"/>
        <v>291</v>
      </c>
      <c r="D99" s="58">
        <f t="shared" si="54"/>
        <v>339.5</v>
      </c>
      <c r="E99" s="58">
        <f t="shared" si="55"/>
        <v>363.75</v>
      </c>
      <c r="F99" s="58">
        <f t="shared" si="56"/>
        <v>388</v>
      </c>
      <c r="G99" s="58" t="e">
        <f>#REF!-#REF!*3%</f>
        <v>#REF!</v>
      </c>
      <c r="H99" s="58">
        <v>485</v>
      </c>
      <c r="I99" s="132">
        <f t="shared" si="47"/>
        <v>242.5</v>
      </c>
      <c r="J99" s="81" t="s">
        <v>382</v>
      </c>
      <c r="K99" s="60" t="s">
        <v>292</v>
      </c>
      <c r="L99" s="111" t="s">
        <v>299</v>
      </c>
      <c r="M99" s="61" t="s">
        <v>28</v>
      </c>
      <c r="N99" s="62" t="s">
        <v>29</v>
      </c>
      <c r="O99" s="59">
        <v>205</v>
      </c>
      <c r="P99" s="63">
        <v>24</v>
      </c>
      <c r="Q99" s="21">
        <f t="shared" si="52"/>
        <v>0</v>
      </c>
      <c r="R99" s="91"/>
      <c r="S99" s="97">
        <v>310986493</v>
      </c>
      <c r="T99" s="100"/>
      <c r="U99" s="97">
        <v>1823729050</v>
      </c>
      <c r="AK99" s="68"/>
      <c r="AL99" s="68"/>
      <c r="AM99" s="68"/>
      <c r="AN99" s="68"/>
      <c r="AO99" s="68"/>
      <c r="AP99" s="68"/>
      <c r="AQ99" s="68"/>
    </row>
    <row r="100" spans="1:43" s="65" customFormat="1" ht="13.5" customHeight="1" outlineLevel="1" x14ac:dyDescent="0.3">
      <c r="A100" s="25" t="s">
        <v>285</v>
      </c>
      <c r="B100" s="57" t="s">
        <v>40</v>
      </c>
      <c r="C100" s="58">
        <f t="shared" si="53"/>
        <v>291</v>
      </c>
      <c r="D100" s="58">
        <f t="shared" si="54"/>
        <v>339.5</v>
      </c>
      <c r="E100" s="58">
        <f t="shared" si="55"/>
        <v>363.75</v>
      </c>
      <c r="F100" s="58">
        <f t="shared" si="56"/>
        <v>388</v>
      </c>
      <c r="G100" s="58" t="e">
        <f>#REF!-#REF!*3%</f>
        <v>#REF!</v>
      </c>
      <c r="H100" s="58">
        <v>485</v>
      </c>
      <c r="I100" s="132">
        <f t="shared" si="47"/>
        <v>242.5</v>
      </c>
      <c r="J100" s="81" t="s">
        <v>383</v>
      </c>
      <c r="K100" s="60" t="s">
        <v>293</v>
      </c>
      <c r="L100" s="111" t="s">
        <v>298</v>
      </c>
      <c r="M100" s="61" t="s">
        <v>28</v>
      </c>
      <c r="N100" s="62" t="s">
        <v>29</v>
      </c>
      <c r="O100" s="59">
        <v>205</v>
      </c>
      <c r="P100" s="63">
        <v>24</v>
      </c>
      <c r="Q100" s="21">
        <f t="shared" si="52"/>
        <v>0</v>
      </c>
      <c r="R100" s="91"/>
      <c r="S100" s="97">
        <v>310991065</v>
      </c>
      <c r="T100" s="100"/>
      <c r="U100" s="97">
        <v>1823733710</v>
      </c>
      <c r="AK100" s="68"/>
      <c r="AL100" s="68"/>
      <c r="AM100" s="68"/>
      <c r="AN100" s="68"/>
      <c r="AO100" s="68"/>
      <c r="AP100" s="68"/>
      <c r="AQ100" s="68"/>
    </row>
    <row r="101" spans="1:43" s="65" customFormat="1" ht="13.5" customHeight="1" outlineLevel="1" x14ac:dyDescent="0.3">
      <c r="A101" s="25" t="s">
        <v>431</v>
      </c>
      <c r="B101" s="57" t="s">
        <v>40</v>
      </c>
      <c r="C101" s="58">
        <f>H101-(H101*0.3)</f>
        <v>350</v>
      </c>
      <c r="D101" s="58">
        <f t="shared" si="54"/>
        <v>350</v>
      </c>
      <c r="E101" s="58">
        <f t="shared" si="55"/>
        <v>375</v>
      </c>
      <c r="F101" s="58">
        <f t="shared" si="56"/>
        <v>400</v>
      </c>
      <c r="G101" s="58"/>
      <c r="H101" s="58">
        <v>500</v>
      </c>
      <c r="I101" s="58">
        <f>C101</f>
        <v>350</v>
      </c>
      <c r="J101" s="81" t="s">
        <v>432</v>
      </c>
      <c r="K101" s="60" t="s">
        <v>434</v>
      </c>
      <c r="L101" s="111" t="s">
        <v>462</v>
      </c>
      <c r="M101" s="61" t="s">
        <v>232</v>
      </c>
      <c r="N101" s="62" t="s">
        <v>309</v>
      </c>
      <c r="O101" s="59"/>
      <c r="P101" s="63">
        <v>50</v>
      </c>
      <c r="Q101" s="21">
        <f t="shared" si="52"/>
        <v>0</v>
      </c>
      <c r="R101" s="91"/>
      <c r="S101" s="97"/>
      <c r="T101" s="100"/>
      <c r="U101" s="97"/>
      <c r="AK101" s="68"/>
      <c r="AL101" s="68"/>
      <c r="AM101" s="68"/>
      <c r="AN101" s="68"/>
      <c r="AO101" s="68"/>
      <c r="AP101" s="68"/>
      <c r="AQ101" s="68"/>
    </row>
    <row r="102" spans="1:43" s="65" customFormat="1" ht="13.5" customHeight="1" outlineLevel="1" x14ac:dyDescent="0.3">
      <c r="A102" s="25" t="s">
        <v>430</v>
      </c>
      <c r="B102" s="57"/>
      <c r="C102" s="58">
        <f t="shared" ref="C102:C103" si="57">H102-(H102*0.3)</f>
        <v>350</v>
      </c>
      <c r="D102" s="58">
        <f t="shared" si="54"/>
        <v>350</v>
      </c>
      <c r="E102" s="58">
        <f t="shared" si="55"/>
        <v>375</v>
      </c>
      <c r="F102" s="58">
        <f t="shared" si="56"/>
        <v>400</v>
      </c>
      <c r="G102" s="58"/>
      <c r="H102" s="58">
        <v>500</v>
      </c>
      <c r="I102" s="58">
        <f t="shared" ref="I102:I104" si="58">C102</f>
        <v>350</v>
      </c>
      <c r="J102" s="81" t="s">
        <v>440</v>
      </c>
      <c r="K102" s="60" t="s">
        <v>433</v>
      </c>
      <c r="L102" s="111" t="s">
        <v>464</v>
      </c>
      <c r="M102" s="61" t="s">
        <v>232</v>
      </c>
      <c r="N102" s="62" t="s">
        <v>309</v>
      </c>
      <c r="O102" s="59"/>
      <c r="P102" s="63">
        <v>50</v>
      </c>
      <c r="Q102" s="21">
        <f t="shared" si="52"/>
        <v>0</v>
      </c>
      <c r="R102" s="91"/>
      <c r="S102" s="97"/>
      <c r="T102" s="100"/>
      <c r="U102" s="97"/>
      <c r="AK102" s="68"/>
      <c r="AL102" s="68"/>
      <c r="AM102" s="68"/>
      <c r="AN102" s="68"/>
      <c r="AO102" s="68"/>
      <c r="AP102" s="68"/>
      <c r="AQ102" s="68"/>
    </row>
    <row r="103" spans="1:43" s="65" customFormat="1" ht="13.5" customHeight="1" outlineLevel="1" x14ac:dyDescent="0.3">
      <c r="A103" s="25" t="s">
        <v>438</v>
      </c>
      <c r="B103" s="57" t="s">
        <v>40</v>
      </c>
      <c r="C103" s="58">
        <f t="shared" si="57"/>
        <v>350</v>
      </c>
      <c r="D103" s="58">
        <f t="shared" si="54"/>
        <v>350</v>
      </c>
      <c r="E103" s="58">
        <f t="shared" si="55"/>
        <v>375</v>
      </c>
      <c r="F103" s="58">
        <f t="shared" si="56"/>
        <v>400</v>
      </c>
      <c r="G103" s="58"/>
      <c r="H103" s="58">
        <v>500</v>
      </c>
      <c r="I103" s="58">
        <f t="shared" si="58"/>
        <v>350</v>
      </c>
      <c r="J103" s="81" t="s">
        <v>439</v>
      </c>
      <c r="K103" s="60" t="s">
        <v>441</v>
      </c>
      <c r="L103" s="111" t="s">
        <v>465</v>
      </c>
      <c r="M103" s="61" t="s">
        <v>232</v>
      </c>
      <c r="N103" s="62" t="s">
        <v>309</v>
      </c>
      <c r="O103" s="59"/>
      <c r="P103" s="63">
        <v>50</v>
      </c>
      <c r="Q103" s="21">
        <f t="shared" si="52"/>
        <v>0</v>
      </c>
      <c r="R103" s="91"/>
      <c r="S103" s="97"/>
      <c r="T103" s="100"/>
      <c r="U103" s="97"/>
      <c r="AK103" s="68"/>
      <c r="AL103" s="68"/>
      <c r="AM103" s="68"/>
      <c r="AN103" s="68"/>
      <c r="AO103" s="68"/>
      <c r="AP103" s="68"/>
      <c r="AQ103" s="68"/>
    </row>
    <row r="104" spans="1:43" s="65" customFormat="1" ht="13.5" customHeight="1" outlineLevel="1" x14ac:dyDescent="0.3">
      <c r="A104" s="25" t="s">
        <v>442</v>
      </c>
      <c r="B104" s="57" t="s">
        <v>40</v>
      </c>
      <c r="C104" s="58">
        <f>H104-(H104*0.3)</f>
        <v>350</v>
      </c>
      <c r="D104" s="58">
        <f t="shared" si="54"/>
        <v>350</v>
      </c>
      <c r="E104" s="58">
        <f t="shared" si="55"/>
        <v>375</v>
      </c>
      <c r="F104" s="58">
        <f t="shared" si="56"/>
        <v>400</v>
      </c>
      <c r="G104" s="58"/>
      <c r="H104" s="58">
        <v>500</v>
      </c>
      <c r="I104" s="58">
        <f t="shared" si="58"/>
        <v>350</v>
      </c>
      <c r="J104" s="81" t="s">
        <v>443</v>
      </c>
      <c r="K104" s="60" t="s">
        <v>444</v>
      </c>
      <c r="L104" s="111" t="s">
        <v>463</v>
      </c>
      <c r="M104" s="61" t="s">
        <v>232</v>
      </c>
      <c r="N104" s="62" t="s">
        <v>309</v>
      </c>
      <c r="O104" s="59"/>
      <c r="P104" s="63">
        <v>50</v>
      </c>
      <c r="Q104" s="21">
        <f t="shared" si="52"/>
        <v>0</v>
      </c>
      <c r="R104" s="91"/>
      <c r="S104" s="97"/>
      <c r="T104" s="100"/>
      <c r="U104" s="97"/>
      <c r="AK104" s="68"/>
      <c r="AL104" s="68"/>
      <c r="AM104" s="68"/>
      <c r="AN104" s="68"/>
      <c r="AO104" s="68"/>
      <c r="AP104" s="68"/>
      <c r="AQ104" s="68"/>
    </row>
    <row r="105" spans="1:43" s="47" customFormat="1" outlineLevel="1" x14ac:dyDescent="0.3">
      <c r="A105" s="31" t="s">
        <v>226</v>
      </c>
      <c r="B105" s="57"/>
      <c r="C105" s="49">
        <f t="shared" si="48"/>
        <v>429.59999999999997</v>
      </c>
      <c r="D105" s="49">
        <f t="shared" si="49"/>
        <v>501.20000000000005</v>
      </c>
      <c r="E105" s="49">
        <f t="shared" si="50"/>
        <v>537</v>
      </c>
      <c r="F105" s="49">
        <f t="shared" si="51"/>
        <v>572.79999999999995</v>
      </c>
      <c r="G105" s="49" t="e">
        <f>#REF!-#REF!*3%</f>
        <v>#REF!</v>
      </c>
      <c r="H105" s="49">
        <v>716</v>
      </c>
      <c r="I105" s="132">
        <f t="shared" si="47"/>
        <v>358</v>
      </c>
      <c r="J105" s="80" t="s">
        <v>384</v>
      </c>
      <c r="K105" s="26" t="s">
        <v>227</v>
      </c>
      <c r="L105" s="27" t="s">
        <v>228</v>
      </c>
      <c r="M105" s="28" t="s">
        <v>28</v>
      </c>
      <c r="N105" s="35" t="s">
        <v>114</v>
      </c>
      <c r="O105" s="34">
        <v>448</v>
      </c>
      <c r="P105" s="21">
        <v>30</v>
      </c>
      <c r="Q105" s="21">
        <f t="shared" si="52"/>
        <v>0</v>
      </c>
      <c r="R105" s="90"/>
      <c r="S105" s="98">
        <v>200045530</v>
      </c>
      <c r="T105" s="104"/>
      <c r="U105" s="98">
        <v>1378081027</v>
      </c>
    </row>
    <row r="106" spans="1:43" s="129" customFormat="1" outlineLevel="1" x14ac:dyDescent="0.3">
      <c r="A106" s="118" t="s">
        <v>468</v>
      </c>
      <c r="B106" s="57"/>
      <c r="C106" s="119">
        <f t="shared" si="48"/>
        <v>429.59999999999997</v>
      </c>
      <c r="D106" s="119">
        <f t="shared" si="49"/>
        <v>501.20000000000005</v>
      </c>
      <c r="E106" s="119">
        <f t="shared" si="50"/>
        <v>537</v>
      </c>
      <c r="F106" s="119">
        <f t="shared" si="51"/>
        <v>572.79999999999995</v>
      </c>
      <c r="G106" s="119" t="e">
        <f>#REF!-#REF!*3%</f>
        <v>#REF!</v>
      </c>
      <c r="H106" s="119">
        <v>716</v>
      </c>
      <c r="I106" s="132">
        <f t="shared" si="47"/>
        <v>358</v>
      </c>
      <c r="J106" s="120" t="s">
        <v>469</v>
      </c>
      <c r="K106" s="121" t="s">
        <v>470</v>
      </c>
      <c r="L106" s="122" t="s">
        <v>471</v>
      </c>
      <c r="M106" s="123" t="s">
        <v>28</v>
      </c>
      <c r="N106" s="124" t="s">
        <v>114</v>
      </c>
      <c r="O106" s="125">
        <v>440</v>
      </c>
      <c r="P106" s="126">
        <v>30</v>
      </c>
      <c r="Q106" s="21">
        <f t="shared" si="52"/>
        <v>0</v>
      </c>
      <c r="R106" s="127"/>
      <c r="S106" s="128">
        <v>200046516</v>
      </c>
    </row>
    <row r="107" spans="1:43" s="115" customFormat="1" outlineLevel="1" x14ac:dyDescent="0.3">
      <c r="A107" s="56" t="s">
        <v>282</v>
      </c>
      <c r="B107" s="57"/>
      <c r="C107" s="112">
        <f t="shared" ref="C107" si="59">H107-(H107*0.4)</f>
        <v>429.59999999999997</v>
      </c>
      <c r="D107" s="112">
        <f t="shared" ref="D107" si="60">H107-(H107*0.3)</f>
        <v>501.20000000000005</v>
      </c>
      <c r="E107" s="112">
        <f t="shared" ref="E107" si="61">H107-(H107*0.25)</f>
        <v>537</v>
      </c>
      <c r="F107" s="112">
        <f t="shared" ref="F107" si="62">H107-(H107*0.2)</f>
        <v>572.79999999999995</v>
      </c>
      <c r="G107" s="112" t="e">
        <f>#REF!-#REF!*3%</f>
        <v>#REF!</v>
      </c>
      <c r="H107" s="112">
        <v>716</v>
      </c>
      <c r="I107" s="132">
        <f t="shared" si="47"/>
        <v>358</v>
      </c>
      <c r="J107" s="81" t="s">
        <v>385</v>
      </c>
      <c r="K107" s="60" t="s">
        <v>290</v>
      </c>
      <c r="L107" s="111" t="s">
        <v>301</v>
      </c>
      <c r="M107" s="61" t="s">
        <v>28</v>
      </c>
      <c r="N107" s="62" t="s">
        <v>114</v>
      </c>
      <c r="O107" s="59">
        <v>400</v>
      </c>
      <c r="P107" s="63">
        <v>30</v>
      </c>
      <c r="Q107" s="21">
        <f t="shared" si="52"/>
        <v>0</v>
      </c>
      <c r="R107" s="91"/>
      <c r="S107" s="113">
        <v>307397151</v>
      </c>
      <c r="T107" s="114"/>
      <c r="U107" s="113">
        <v>1803700182</v>
      </c>
    </row>
    <row r="108" spans="1:43" ht="13.95" customHeight="1" outlineLevel="1" x14ac:dyDescent="0.3">
      <c r="A108" s="31" t="s">
        <v>229</v>
      </c>
      <c r="B108" s="14"/>
      <c r="C108" s="49">
        <f t="shared" si="48"/>
        <v>199.79999999999998</v>
      </c>
      <c r="D108" s="49">
        <f t="shared" si="49"/>
        <v>233.10000000000002</v>
      </c>
      <c r="E108" s="49">
        <f t="shared" si="50"/>
        <v>249.75</v>
      </c>
      <c r="F108" s="49">
        <f t="shared" si="51"/>
        <v>266.39999999999998</v>
      </c>
      <c r="G108" s="49" t="e">
        <f>#REF!-#REF!*3%</f>
        <v>#REF!</v>
      </c>
      <c r="H108" s="49">
        <v>333</v>
      </c>
      <c r="I108" s="132">
        <f t="shared" si="47"/>
        <v>166.5</v>
      </c>
      <c r="J108" s="80" t="s">
        <v>386</v>
      </c>
      <c r="K108" s="26" t="s">
        <v>230</v>
      </c>
      <c r="L108" s="27" t="s">
        <v>231</v>
      </c>
      <c r="M108" s="28" t="s">
        <v>232</v>
      </c>
      <c r="N108" s="35" t="s">
        <v>233</v>
      </c>
      <c r="O108" s="34">
        <v>350</v>
      </c>
      <c r="P108" s="21">
        <v>30</v>
      </c>
      <c r="Q108" s="21">
        <f t="shared" si="52"/>
        <v>0</v>
      </c>
      <c r="R108" s="90"/>
      <c r="S108" s="98">
        <v>148608202</v>
      </c>
      <c r="T108" s="104"/>
      <c r="U108" s="98">
        <v>877245752</v>
      </c>
      <c r="AK108" s="47"/>
      <c r="AL108" s="47"/>
      <c r="AM108" s="47"/>
      <c r="AN108" s="47"/>
      <c r="AO108" s="47"/>
      <c r="AP108" s="47"/>
      <c r="AQ108" s="47"/>
    </row>
    <row r="109" spans="1:43" s="47" customFormat="1" outlineLevel="1" x14ac:dyDescent="0.3">
      <c r="A109" s="31" t="s">
        <v>234</v>
      </c>
      <c r="B109" s="14"/>
      <c r="C109" s="49">
        <f t="shared" si="48"/>
        <v>199.79999999999998</v>
      </c>
      <c r="D109" s="49">
        <f t="shared" si="49"/>
        <v>233.10000000000002</v>
      </c>
      <c r="E109" s="49">
        <f t="shared" si="50"/>
        <v>249.75</v>
      </c>
      <c r="F109" s="49">
        <f t="shared" si="51"/>
        <v>266.39999999999998</v>
      </c>
      <c r="G109" s="49" t="e">
        <f>#REF!-#REF!*3%</f>
        <v>#REF!</v>
      </c>
      <c r="H109" s="49">
        <v>333</v>
      </c>
      <c r="I109" s="132">
        <f t="shared" si="47"/>
        <v>166.5</v>
      </c>
      <c r="J109" s="79" t="s">
        <v>387</v>
      </c>
      <c r="K109" s="26" t="s">
        <v>235</v>
      </c>
      <c r="L109" s="27" t="s">
        <v>236</v>
      </c>
      <c r="M109" s="28" t="s">
        <v>232</v>
      </c>
      <c r="N109" s="35" t="s">
        <v>233</v>
      </c>
      <c r="O109" s="34">
        <v>350</v>
      </c>
      <c r="P109" s="21">
        <v>30</v>
      </c>
      <c r="Q109" s="21">
        <f t="shared" si="52"/>
        <v>0</v>
      </c>
      <c r="R109" s="90"/>
      <c r="S109" s="98">
        <v>149138311</v>
      </c>
      <c r="T109" s="104"/>
      <c r="U109" s="98">
        <v>877073545</v>
      </c>
    </row>
    <row r="110" spans="1:43" s="47" customFormat="1" ht="30" customHeight="1" x14ac:dyDescent="0.3">
      <c r="A110" s="105" t="s">
        <v>396</v>
      </c>
      <c r="B110" s="14"/>
      <c r="C110" s="49"/>
      <c r="D110" s="49"/>
      <c r="E110" s="49"/>
      <c r="F110" s="49"/>
      <c r="G110" s="49"/>
      <c r="H110" s="49"/>
      <c r="I110" s="132"/>
      <c r="J110" s="35"/>
      <c r="K110" s="35"/>
      <c r="L110" s="35"/>
      <c r="M110" s="35"/>
      <c r="N110" s="35"/>
      <c r="O110" s="34"/>
      <c r="P110" s="21"/>
      <c r="Q110" s="21"/>
      <c r="R110" s="90"/>
      <c r="S110" s="98"/>
      <c r="T110" s="104"/>
      <c r="U110" s="98"/>
    </row>
    <row r="111" spans="1:43" s="47" customFormat="1" outlineLevel="1" x14ac:dyDescent="0.3">
      <c r="A111" s="35" t="s">
        <v>401</v>
      </c>
      <c r="B111" s="14"/>
      <c r="C111" s="49">
        <f t="shared" ref="C111:C114" si="63">H111-(H111*0.4)</f>
        <v>454.2</v>
      </c>
      <c r="D111" s="49">
        <f t="shared" ref="D111:D114" si="64">H111-(H111*0.3)</f>
        <v>529.9</v>
      </c>
      <c r="E111" s="49">
        <f t="shared" ref="E111:E114" si="65">H111-(H111*0.25)</f>
        <v>567.75</v>
      </c>
      <c r="F111" s="49">
        <f t="shared" ref="F111:F114" si="66">H111-(H111*0.2)</f>
        <v>605.6</v>
      </c>
      <c r="G111" s="49"/>
      <c r="H111" s="75">
        <v>757</v>
      </c>
      <c r="I111" s="132"/>
      <c r="J111" s="85" t="s">
        <v>397</v>
      </c>
      <c r="K111" s="52">
        <v>7930084191482</v>
      </c>
      <c r="L111" s="106" t="s">
        <v>405</v>
      </c>
      <c r="M111" s="35"/>
      <c r="N111" s="35" t="s">
        <v>414</v>
      </c>
      <c r="O111" s="34"/>
      <c r="P111" s="21">
        <v>18</v>
      </c>
      <c r="Q111" s="21">
        <f t="shared" si="52"/>
        <v>0</v>
      </c>
      <c r="R111" s="90"/>
      <c r="S111" s="98"/>
      <c r="T111" s="104"/>
      <c r="U111" s="98"/>
    </row>
    <row r="112" spans="1:43" s="47" customFormat="1" ht="13.8" customHeight="1" outlineLevel="1" x14ac:dyDescent="0.3">
      <c r="A112" s="35" t="s">
        <v>402</v>
      </c>
      <c r="B112" s="14" t="s">
        <v>40</v>
      </c>
      <c r="C112" s="49">
        <f t="shared" si="63"/>
        <v>454.2</v>
      </c>
      <c r="D112" s="49">
        <f t="shared" si="64"/>
        <v>529.9</v>
      </c>
      <c r="E112" s="49">
        <f t="shared" si="65"/>
        <v>567.75</v>
      </c>
      <c r="F112" s="49">
        <f t="shared" si="66"/>
        <v>605.6</v>
      </c>
      <c r="G112" s="49"/>
      <c r="H112" s="75">
        <v>757</v>
      </c>
      <c r="I112" s="132"/>
      <c r="J112" s="85" t="s">
        <v>398</v>
      </c>
      <c r="K112" s="52">
        <v>7930084193943</v>
      </c>
      <c r="L112" s="107" t="s">
        <v>407</v>
      </c>
      <c r="M112" s="35"/>
      <c r="N112" s="35" t="s">
        <v>414</v>
      </c>
      <c r="O112" s="34"/>
      <c r="P112" s="21">
        <v>18</v>
      </c>
      <c r="Q112" s="21">
        <f t="shared" si="52"/>
        <v>0</v>
      </c>
      <c r="R112" s="90"/>
      <c r="S112" s="98"/>
      <c r="T112" s="104"/>
      <c r="U112" s="98"/>
    </row>
    <row r="113" spans="1:21" s="47" customFormat="1" outlineLevel="1" x14ac:dyDescent="0.3">
      <c r="A113" s="35" t="s">
        <v>403</v>
      </c>
      <c r="B113" s="14"/>
      <c r="C113" s="49">
        <f t="shared" ref="C113" si="67">H113-(H113*0.4)</f>
        <v>454.2</v>
      </c>
      <c r="D113" s="49">
        <f t="shared" ref="D113" si="68">H113-(H113*0.3)</f>
        <v>529.9</v>
      </c>
      <c r="E113" s="49">
        <f t="shared" ref="E113" si="69">H113-(H113*0.25)</f>
        <v>567.75</v>
      </c>
      <c r="F113" s="49">
        <f t="shared" ref="F113" si="70">H113-(H113*0.2)</f>
        <v>605.6</v>
      </c>
      <c r="G113" s="49"/>
      <c r="H113" s="75">
        <v>757</v>
      </c>
      <c r="I113" s="132"/>
      <c r="J113" s="85" t="s">
        <v>399</v>
      </c>
      <c r="K113" s="52">
        <v>7930084193950</v>
      </c>
      <c r="L113" s="107" t="s">
        <v>406</v>
      </c>
      <c r="M113" s="35"/>
      <c r="N113" s="35" t="s">
        <v>414</v>
      </c>
      <c r="O113" s="34"/>
      <c r="P113" s="21">
        <v>18</v>
      </c>
      <c r="Q113" s="21">
        <f t="shared" si="52"/>
        <v>0</v>
      </c>
      <c r="R113" s="90"/>
      <c r="S113" s="98"/>
      <c r="T113" s="104"/>
      <c r="U113" s="98"/>
    </row>
    <row r="114" spans="1:21" s="47" customFormat="1" outlineLevel="1" x14ac:dyDescent="0.3">
      <c r="A114" s="35" t="s">
        <v>404</v>
      </c>
      <c r="B114" s="14"/>
      <c r="C114" s="49">
        <f t="shared" si="63"/>
        <v>454.2</v>
      </c>
      <c r="D114" s="49">
        <f t="shared" si="64"/>
        <v>529.9</v>
      </c>
      <c r="E114" s="49">
        <f t="shared" si="65"/>
        <v>567.75</v>
      </c>
      <c r="F114" s="49">
        <f t="shared" si="66"/>
        <v>605.6</v>
      </c>
      <c r="G114" s="49"/>
      <c r="H114" s="75">
        <v>757</v>
      </c>
      <c r="I114" s="132"/>
      <c r="J114" s="85" t="s">
        <v>400</v>
      </c>
      <c r="K114" s="52">
        <v>7930084193974</v>
      </c>
      <c r="L114" s="107" t="s">
        <v>408</v>
      </c>
      <c r="M114" s="35"/>
      <c r="N114" s="35" t="s">
        <v>414</v>
      </c>
      <c r="O114" s="34"/>
      <c r="P114" s="21">
        <v>18</v>
      </c>
      <c r="Q114" s="21">
        <f t="shared" si="52"/>
        <v>0</v>
      </c>
      <c r="R114" s="90"/>
      <c r="S114" s="98"/>
      <c r="T114" s="104"/>
      <c r="U114" s="98"/>
    </row>
    <row r="115" spans="1:21" s="47" customFormat="1" outlineLevel="1" x14ac:dyDescent="0.3">
      <c r="A115" s="35" t="s">
        <v>420</v>
      </c>
      <c r="B115" s="14"/>
      <c r="C115" s="49">
        <f t="shared" si="48"/>
        <v>678</v>
      </c>
      <c r="D115" s="49">
        <f t="shared" si="49"/>
        <v>791</v>
      </c>
      <c r="E115" s="49">
        <f t="shared" si="50"/>
        <v>847.5</v>
      </c>
      <c r="F115" s="49">
        <f t="shared" si="51"/>
        <v>904</v>
      </c>
      <c r="G115" s="49"/>
      <c r="H115" s="75">
        <v>1130</v>
      </c>
      <c r="I115" s="132"/>
      <c r="J115" s="85" t="s">
        <v>237</v>
      </c>
      <c r="K115" s="52">
        <v>7930084191611</v>
      </c>
      <c r="L115" s="53" t="s">
        <v>238</v>
      </c>
      <c r="M115" s="35"/>
      <c r="N115" s="35" t="s">
        <v>239</v>
      </c>
      <c r="O115" s="34"/>
      <c r="P115" s="21">
        <v>40</v>
      </c>
      <c r="Q115" s="21">
        <f t="shared" si="52"/>
        <v>0</v>
      </c>
      <c r="R115" s="90"/>
      <c r="S115" s="98"/>
      <c r="T115" s="104"/>
      <c r="U115" s="98"/>
    </row>
    <row r="116" spans="1:21" s="47" customFormat="1" outlineLevel="1" x14ac:dyDescent="0.3">
      <c r="A116" s="35" t="s">
        <v>421</v>
      </c>
      <c r="B116" s="14"/>
      <c r="C116" s="49">
        <f t="shared" si="48"/>
        <v>678</v>
      </c>
      <c r="D116" s="49">
        <f t="shared" si="49"/>
        <v>791</v>
      </c>
      <c r="E116" s="49">
        <f t="shared" si="50"/>
        <v>847.5</v>
      </c>
      <c r="F116" s="49">
        <f t="shared" si="51"/>
        <v>904</v>
      </c>
      <c r="G116" s="49"/>
      <c r="H116" s="75">
        <v>1130</v>
      </c>
      <c r="I116" s="132"/>
      <c r="J116" s="85" t="s">
        <v>240</v>
      </c>
      <c r="K116" s="52">
        <v>7930084194513</v>
      </c>
      <c r="L116" s="39" t="s">
        <v>241</v>
      </c>
      <c r="M116" s="35"/>
      <c r="N116" s="35" t="s">
        <v>239</v>
      </c>
      <c r="O116" s="34"/>
      <c r="P116" s="21">
        <v>40</v>
      </c>
      <c r="Q116" s="21">
        <f t="shared" si="52"/>
        <v>0</v>
      </c>
      <c r="R116" s="90"/>
      <c r="S116" s="98"/>
      <c r="T116" s="104"/>
      <c r="U116" s="98"/>
    </row>
    <row r="117" spans="1:21" s="47" customFormat="1" outlineLevel="1" x14ac:dyDescent="0.3">
      <c r="A117" s="35" t="s">
        <v>422</v>
      </c>
      <c r="B117" s="14"/>
      <c r="C117" s="49">
        <f t="shared" si="48"/>
        <v>678</v>
      </c>
      <c r="D117" s="49">
        <f t="shared" si="49"/>
        <v>791</v>
      </c>
      <c r="E117" s="49">
        <f t="shared" si="50"/>
        <v>847.5</v>
      </c>
      <c r="F117" s="49">
        <f t="shared" si="51"/>
        <v>904</v>
      </c>
      <c r="G117" s="49"/>
      <c r="H117" s="75">
        <v>1130</v>
      </c>
      <c r="I117" s="132"/>
      <c r="J117" s="85" t="s">
        <v>242</v>
      </c>
      <c r="K117" s="52">
        <v>7930084192625</v>
      </c>
      <c r="L117" s="39" t="s">
        <v>243</v>
      </c>
      <c r="M117" s="35"/>
      <c r="N117" s="35" t="s">
        <v>239</v>
      </c>
      <c r="O117" s="34"/>
      <c r="P117" s="21">
        <v>40</v>
      </c>
      <c r="Q117" s="21">
        <f t="shared" si="52"/>
        <v>0</v>
      </c>
      <c r="R117" s="90"/>
      <c r="S117" s="98"/>
      <c r="T117" s="104"/>
      <c r="U117" s="98"/>
    </row>
    <row r="118" spans="1:21" s="47" customFormat="1" outlineLevel="1" x14ac:dyDescent="0.3">
      <c r="A118" s="35" t="s">
        <v>423</v>
      </c>
      <c r="B118" s="14"/>
      <c r="C118" s="49">
        <f t="shared" si="48"/>
        <v>678</v>
      </c>
      <c r="D118" s="49">
        <f t="shared" si="49"/>
        <v>791</v>
      </c>
      <c r="E118" s="49">
        <f t="shared" si="50"/>
        <v>847.5</v>
      </c>
      <c r="F118" s="49">
        <f t="shared" si="51"/>
        <v>904</v>
      </c>
      <c r="G118" s="49"/>
      <c r="H118" s="75">
        <v>1130</v>
      </c>
      <c r="I118" s="132"/>
      <c r="J118" s="85" t="s">
        <v>244</v>
      </c>
      <c r="K118" s="52">
        <v>7930084191604</v>
      </c>
      <c r="L118" s="39" t="s">
        <v>245</v>
      </c>
      <c r="M118" s="35"/>
      <c r="N118" s="35" t="s">
        <v>239</v>
      </c>
      <c r="O118" s="34"/>
      <c r="P118" s="21">
        <v>40</v>
      </c>
      <c r="Q118" s="21">
        <f t="shared" si="52"/>
        <v>0</v>
      </c>
      <c r="R118" s="90"/>
      <c r="S118" s="98"/>
      <c r="T118" s="104"/>
      <c r="U118" s="98"/>
    </row>
    <row r="119" spans="1:21" s="47" customFormat="1" outlineLevel="1" x14ac:dyDescent="0.3">
      <c r="A119" s="35" t="s">
        <v>424</v>
      </c>
      <c r="B119" s="14"/>
      <c r="C119" s="49">
        <f t="shared" si="48"/>
        <v>678</v>
      </c>
      <c r="D119" s="49">
        <f t="shared" si="49"/>
        <v>791</v>
      </c>
      <c r="E119" s="49">
        <f t="shared" si="50"/>
        <v>847.5</v>
      </c>
      <c r="F119" s="49">
        <f t="shared" si="51"/>
        <v>904</v>
      </c>
      <c r="G119" s="49"/>
      <c r="H119" s="75">
        <v>1130</v>
      </c>
      <c r="I119" s="132"/>
      <c r="J119" s="85" t="s">
        <v>246</v>
      </c>
      <c r="K119" s="52">
        <v>7930084192632</v>
      </c>
      <c r="L119" s="39" t="s">
        <v>247</v>
      </c>
      <c r="M119" s="35"/>
      <c r="N119" s="35" t="s">
        <v>239</v>
      </c>
      <c r="O119" s="34"/>
      <c r="P119" s="21">
        <v>40</v>
      </c>
      <c r="Q119" s="21">
        <f t="shared" si="52"/>
        <v>0</v>
      </c>
      <c r="R119" s="90"/>
      <c r="S119" s="98"/>
      <c r="T119" s="104"/>
      <c r="U119" s="98"/>
    </row>
    <row r="120" spans="1:21" s="47" customFormat="1" outlineLevel="1" x14ac:dyDescent="0.3">
      <c r="A120" s="35" t="s">
        <v>248</v>
      </c>
      <c r="B120" s="14"/>
      <c r="C120" s="49">
        <f t="shared" si="48"/>
        <v>270</v>
      </c>
      <c r="D120" s="49">
        <f t="shared" si="49"/>
        <v>315</v>
      </c>
      <c r="E120" s="49">
        <f t="shared" si="50"/>
        <v>337.5</v>
      </c>
      <c r="F120" s="49">
        <f t="shared" si="51"/>
        <v>360</v>
      </c>
      <c r="G120" s="49"/>
      <c r="H120" s="75">
        <v>450</v>
      </c>
      <c r="I120" s="132"/>
      <c r="J120" s="85" t="s">
        <v>249</v>
      </c>
      <c r="K120" s="52">
        <v>7930084193899</v>
      </c>
      <c r="L120" s="39" t="s">
        <v>250</v>
      </c>
      <c r="M120" s="35"/>
      <c r="N120" s="35" t="s">
        <v>251</v>
      </c>
      <c r="O120" s="34"/>
      <c r="P120" s="21">
        <v>20</v>
      </c>
      <c r="Q120" s="21">
        <f t="shared" si="52"/>
        <v>0</v>
      </c>
      <c r="R120" s="90"/>
      <c r="S120" s="98"/>
      <c r="T120" s="104"/>
      <c r="U120" s="98"/>
    </row>
    <row r="121" spans="1:21" s="47" customFormat="1" ht="27.6" outlineLevel="1" x14ac:dyDescent="0.3">
      <c r="A121" s="31" t="s">
        <v>252</v>
      </c>
      <c r="B121" s="14"/>
      <c r="C121" s="49">
        <f t="shared" si="48"/>
        <v>270</v>
      </c>
      <c r="D121" s="49">
        <f t="shared" si="49"/>
        <v>315</v>
      </c>
      <c r="E121" s="49">
        <f t="shared" si="50"/>
        <v>337.5</v>
      </c>
      <c r="F121" s="49">
        <f t="shared" si="51"/>
        <v>360</v>
      </c>
      <c r="G121" s="49"/>
      <c r="H121" s="75">
        <v>450</v>
      </c>
      <c r="I121" s="132"/>
      <c r="J121" s="85" t="s">
        <v>253</v>
      </c>
      <c r="K121" s="52">
        <v>7930084193141</v>
      </c>
      <c r="L121" s="39" t="s">
        <v>254</v>
      </c>
      <c r="M121" s="35"/>
      <c r="N121" s="35" t="s">
        <v>251</v>
      </c>
      <c r="O121" s="34"/>
      <c r="P121" s="21">
        <v>20</v>
      </c>
      <c r="Q121" s="21">
        <f t="shared" si="52"/>
        <v>0</v>
      </c>
      <c r="R121" s="90"/>
      <c r="S121" s="98"/>
      <c r="T121" s="104"/>
      <c r="U121" s="98"/>
    </row>
    <row r="122" spans="1:21" s="47" customFormat="1" outlineLevel="1" x14ac:dyDescent="0.3">
      <c r="A122" s="31" t="s">
        <v>419</v>
      </c>
      <c r="B122" s="14"/>
      <c r="C122" s="49">
        <f t="shared" si="48"/>
        <v>795</v>
      </c>
      <c r="D122" s="49">
        <f t="shared" si="49"/>
        <v>927.5</v>
      </c>
      <c r="E122" s="49">
        <f t="shared" si="50"/>
        <v>993.75</v>
      </c>
      <c r="F122" s="49">
        <f t="shared" si="51"/>
        <v>1060</v>
      </c>
      <c r="G122" s="49"/>
      <c r="H122" s="75">
        <v>1325</v>
      </c>
      <c r="I122" s="132"/>
      <c r="J122" s="85" t="s">
        <v>255</v>
      </c>
      <c r="K122" s="52">
        <v>7930084193417</v>
      </c>
      <c r="L122" s="39" t="s">
        <v>256</v>
      </c>
      <c r="M122" s="35"/>
      <c r="N122" s="35" t="s">
        <v>257</v>
      </c>
      <c r="O122" s="34"/>
      <c r="P122" s="21">
        <v>16</v>
      </c>
      <c r="Q122" s="21">
        <f t="shared" si="52"/>
        <v>0</v>
      </c>
      <c r="R122" s="90"/>
      <c r="S122" s="98"/>
      <c r="T122" s="104"/>
      <c r="U122" s="98"/>
    </row>
    <row r="123" spans="1:21" s="47" customFormat="1" outlineLevel="1" x14ac:dyDescent="0.3">
      <c r="A123" s="31" t="s">
        <v>417</v>
      </c>
      <c r="B123" s="14"/>
      <c r="C123" s="49">
        <f t="shared" si="48"/>
        <v>795</v>
      </c>
      <c r="D123" s="49">
        <f t="shared" si="49"/>
        <v>927.5</v>
      </c>
      <c r="E123" s="49">
        <f t="shared" si="50"/>
        <v>993.75</v>
      </c>
      <c r="F123" s="49">
        <f t="shared" si="51"/>
        <v>1060</v>
      </c>
      <c r="G123" s="49"/>
      <c r="H123" s="75">
        <v>1325</v>
      </c>
      <c r="I123" s="132"/>
      <c r="J123" s="85" t="s">
        <v>258</v>
      </c>
      <c r="K123" s="52">
        <v>7930084192960</v>
      </c>
      <c r="L123" s="39" t="s">
        <v>259</v>
      </c>
      <c r="M123" s="35"/>
      <c r="N123" s="35" t="s">
        <v>257</v>
      </c>
      <c r="O123" s="34"/>
      <c r="P123" s="21">
        <v>16</v>
      </c>
      <c r="Q123" s="21">
        <f t="shared" si="52"/>
        <v>0</v>
      </c>
      <c r="R123" s="90"/>
      <c r="S123" s="98"/>
      <c r="T123" s="104"/>
      <c r="U123" s="98"/>
    </row>
    <row r="124" spans="1:21" s="47" customFormat="1" outlineLevel="1" x14ac:dyDescent="0.3">
      <c r="A124" s="31" t="s">
        <v>418</v>
      </c>
      <c r="B124" s="14"/>
      <c r="C124" s="49">
        <f t="shared" si="48"/>
        <v>795</v>
      </c>
      <c r="D124" s="49">
        <f t="shared" si="49"/>
        <v>927.5</v>
      </c>
      <c r="E124" s="49">
        <f t="shared" si="50"/>
        <v>993.75</v>
      </c>
      <c r="F124" s="49">
        <f t="shared" si="51"/>
        <v>1060</v>
      </c>
      <c r="G124" s="49"/>
      <c r="H124" s="75">
        <v>1325</v>
      </c>
      <c r="I124" s="132"/>
      <c r="J124" s="85" t="s">
        <v>260</v>
      </c>
      <c r="K124" s="52">
        <v>7930084192977</v>
      </c>
      <c r="L124" s="39" t="s">
        <v>261</v>
      </c>
      <c r="M124" s="35"/>
      <c r="N124" s="35" t="s">
        <v>257</v>
      </c>
      <c r="O124" s="34"/>
      <c r="P124" s="21">
        <v>16</v>
      </c>
      <c r="Q124" s="21">
        <f t="shared" si="52"/>
        <v>0</v>
      </c>
      <c r="R124" s="90"/>
      <c r="S124" s="98"/>
      <c r="T124" s="104"/>
      <c r="U124" s="98"/>
    </row>
    <row r="125" spans="1:21" s="47" customFormat="1" outlineLevel="1" x14ac:dyDescent="0.3">
      <c r="A125" s="35" t="s">
        <v>262</v>
      </c>
      <c r="B125" s="14"/>
      <c r="C125" s="49">
        <f t="shared" si="48"/>
        <v>120</v>
      </c>
      <c r="D125" s="49">
        <f t="shared" si="49"/>
        <v>140</v>
      </c>
      <c r="E125" s="49">
        <f t="shared" si="50"/>
        <v>150</v>
      </c>
      <c r="F125" s="49">
        <f t="shared" si="51"/>
        <v>160</v>
      </c>
      <c r="G125" s="49"/>
      <c r="H125" s="75">
        <v>200</v>
      </c>
      <c r="I125" s="132"/>
      <c r="J125" s="85" t="s">
        <v>263</v>
      </c>
      <c r="K125" s="52">
        <v>7930084193325</v>
      </c>
      <c r="L125" s="39" t="s">
        <v>264</v>
      </c>
      <c r="M125" s="35"/>
      <c r="N125" s="35" t="s">
        <v>265</v>
      </c>
      <c r="O125" s="34"/>
      <c r="P125" s="21">
        <v>10</v>
      </c>
      <c r="Q125" s="21">
        <f t="shared" si="52"/>
        <v>0</v>
      </c>
      <c r="R125" s="90"/>
      <c r="S125" s="98"/>
      <c r="T125" s="104"/>
      <c r="U125" s="98"/>
    </row>
    <row r="126" spans="1:21" s="47" customFormat="1" outlineLevel="1" x14ac:dyDescent="0.3">
      <c r="A126" s="35" t="s">
        <v>425</v>
      </c>
      <c r="B126" s="14"/>
      <c r="C126" s="49">
        <f t="shared" si="48"/>
        <v>795</v>
      </c>
      <c r="D126" s="49">
        <f t="shared" si="49"/>
        <v>927.5</v>
      </c>
      <c r="E126" s="49">
        <f t="shared" si="50"/>
        <v>993.75</v>
      </c>
      <c r="F126" s="49">
        <f t="shared" si="51"/>
        <v>1060</v>
      </c>
      <c r="G126" s="49"/>
      <c r="H126" s="75">
        <v>1325</v>
      </c>
      <c r="I126" s="132"/>
      <c r="J126" s="85" t="s">
        <v>266</v>
      </c>
      <c r="K126" s="52">
        <v>7930084191581</v>
      </c>
      <c r="L126" s="39" t="s">
        <v>267</v>
      </c>
      <c r="M126" s="35"/>
      <c r="N126" s="35" t="s">
        <v>239</v>
      </c>
      <c r="O126" s="34"/>
      <c r="P126" s="21">
        <v>30</v>
      </c>
      <c r="Q126" s="21">
        <f t="shared" si="52"/>
        <v>0</v>
      </c>
      <c r="R126" s="90"/>
      <c r="S126" s="98"/>
      <c r="T126" s="104"/>
      <c r="U126" s="98"/>
    </row>
    <row r="127" spans="1:21" outlineLevel="1" x14ac:dyDescent="0.3">
      <c r="A127" s="35" t="s">
        <v>426</v>
      </c>
      <c r="B127" s="14"/>
      <c r="C127" s="49">
        <f t="shared" si="48"/>
        <v>795</v>
      </c>
      <c r="D127" s="49">
        <f t="shared" si="49"/>
        <v>927.5</v>
      </c>
      <c r="E127" s="49">
        <f t="shared" si="50"/>
        <v>993.75</v>
      </c>
      <c r="F127" s="49">
        <f t="shared" si="51"/>
        <v>1060</v>
      </c>
      <c r="G127" s="49"/>
      <c r="H127" s="76">
        <v>1325</v>
      </c>
      <c r="I127" s="132"/>
      <c r="J127" s="85" t="s">
        <v>268</v>
      </c>
      <c r="K127" s="52">
        <v>7930084192274</v>
      </c>
      <c r="L127" s="39" t="s">
        <v>269</v>
      </c>
      <c r="M127" s="42"/>
      <c r="N127" s="35" t="s">
        <v>239</v>
      </c>
      <c r="O127" s="34"/>
      <c r="P127" s="21">
        <v>30</v>
      </c>
      <c r="Q127" s="21">
        <f t="shared" si="52"/>
        <v>0</v>
      </c>
      <c r="R127" s="90"/>
      <c r="S127" s="93"/>
      <c r="T127" s="101"/>
      <c r="U127" s="93"/>
    </row>
    <row r="128" spans="1:21" outlineLevel="1" x14ac:dyDescent="0.3">
      <c r="A128" s="35" t="s">
        <v>427</v>
      </c>
      <c r="B128" s="14"/>
      <c r="C128" s="49">
        <f t="shared" si="48"/>
        <v>795</v>
      </c>
      <c r="D128" s="49">
        <f t="shared" si="49"/>
        <v>927.5</v>
      </c>
      <c r="E128" s="49">
        <f t="shared" si="50"/>
        <v>993.75</v>
      </c>
      <c r="F128" s="49">
        <f t="shared" si="51"/>
        <v>1060</v>
      </c>
      <c r="G128" s="49"/>
      <c r="H128" s="76">
        <v>1325</v>
      </c>
      <c r="I128" s="132"/>
      <c r="J128" s="85" t="s">
        <v>270</v>
      </c>
      <c r="K128" s="52">
        <v>7930084192595</v>
      </c>
      <c r="L128" s="39" t="s">
        <v>271</v>
      </c>
      <c r="M128" s="42"/>
      <c r="N128" s="35" t="s">
        <v>239</v>
      </c>
      <c r="O128" s="34"/>
      <c r="P128" s="21">
        <v>30</v>
      </c>
      <c r="Q128" s="21">
        <f t="shared" si="52"/>
        <v>0</v>
      </c>
      <c r="R128" s="90"/>
      <c r="S128" s="93"/>
      <c r="T128" s="101"/>
      <c r="U128" s="93"/>
    </row>
    <row r="129" spans="1:21" outlineLevel="1" x14ac:dyDescent="0.3">
      <c r="A129" s="35" t="s">
        <v>428</v>
      </c>
      <c r="B129" s="14"/>
      <c r="C129" s="49">
        <f t="shared" si="48"/>
        <v>795</v>
      </c>
      <c r="D129" s="49">
        <f t="shared" si="49"/>
        <v>927.5</v>
      </c>
      <c r="E129" s="49">
        <f t="shared" si="50"/>
        <v>993.75</v>
      </c>
      <c r="F129" s="49">
        <f t="shared" si="51"/>
        <v>1060</v>
      </c>
      <c r="G129" s="49"/>
      <c r="H129" s="76">
        <v>1325</v>
      </c>
      <c r="I129" s="132"/>
      <c r="J129" s="85" t="s">
        <v>272</v>
      </c>
      <c r="K129" s="52">
        <v>7930084191598</v>
      </c>
      <c r="L129" s="39" t="s">
        <v>273</v>
      </c>
      <c r="M129" s="42"/>
      <c r="N129" s="35" t="s">
        <v>239</v>
      </c>
      <c r="O129" s="34"/>
      <c r="P129" s="21">
        <v>30</v>
      </c>
      <c r="Q129" s="21">
        <f t="shared" si="52"/>
        <v>0</v>
      </c>
      <c r="R129" s="90"/>
      <c r="S129" s="93"/>
      <c r="T129" s="101"/>
      <c r="U129" s="93"/>
    </row>
    <row r="130" spans="1:21" outlineLevel="1" x14ac:dyDescent="0.3">
      <c r="A130" s="35" t="s">
        <v>429</v>
      </c>
      <c r="B130" s="14"/>
      <c r="C130" s="49">
        <f t="shared" si="48"/>
        <v>795</v>
      </c>
      <c r="D130" s="49">
        <f t="shared" si="49"/>
        <v>927.5</v>
      </c>
      <c r="E130" s="49">
        <f t="shared" si="50"/>
        <v>993.75</v>
      </c>
      <c r="F130" s="49">
        <f t="shared" si="51"/>
        <v>1060</v>
      </c>
      <c r="G130" s="49"/>
      <c r="H130" s="76">
        <v>1325</v>
      </c>
      <c r="I130" s="132"/>
      <c r="J130" s="85" t="s">
        <v>274</v>
      </c>
      <c r="K130" s="52">
        <v>7930084192298</v>
      </c>
      <c r="L130" s="39" t="s">
        <v>275</v>
      </c>
      <c r="M130" s="42"/>
      <c r="N130" s="35" t="s">
        <v>239</v>
      </c>
      <c r="O130" s="34"/>
      <c r="P130" s="21">
        <v>30</v>
      </c>
      <c r="Q130" s="21">
        <f t="shared" si="52"/>
        <v>0</v>
      </c>
      <c r="R130" s="90"/>
      <c r="S130" s="93"/>
      <c r="T130" s="101"/>
      <c r="U130" s="93"/>
    </row>
    <row r="131" spans="1:21" outlineLevel="1" x14ac:dyDescent="0.3">
      <c r="A131" s="42" t="s">
        <v>276</v>
      </c>
      <c r="B131" s="14"/>
      <c r="C131" s="49">
        <f t="shared" ref="C131:C132" si="71">H131-(H131*0.4)</f>
        <v>180</v>
      </c>
      <c r="D131" s="49">
        <f t="shared" si="49"/>
        <v>210</v>
      </c>
      <c r="E131" s="49">
        <f t="shared" si="50"/>
        <v>225</v>
      </c>
      <c r="F131" s="49">
        <f t="shared" si="51"/>
        <v>240</v>
      </c>
      <c r="G131" s="49" t="e">
        <f>#REF!-#REF!*3%</f>
        <v>#REF!</v>
      </c>
      <c r="H131" s="76">
        <v>300</v>
      </c>
      <c r="I131" s="132"/>
      <c r="J131" s="87" t="s">
        <v>277</v>
      </c>
      <c r="K131" s="54">
        <v>7930084194575</v>
      </c>
      <c r="L131" s="39" t="s">
        <v>278</v>
      </c>
      <c r="M131" s="42"/>
      <c r="N131" s="42" t="s">
        <v>279</v>
      </c>
      <c r="O131" s="55"/>
      <c r="P131" s="21">
        <v>10</v>
      </c>
      <c r="Q131" s="21">
        <f t="shared" si="52"/>
        <v>0</v>
      </c>
      <c r="R131" s="90"/>
      <c r="S131" s="93"/>
      <c r="T131" s="101"/>
      <c r="U131" s="93"/>
    </row>
    <row r="132" spans="1:21" outlineLevel="1" x14ac:dyDescent="0.3">
      <c r="A132" s="42" t="s">
        <v>280</v>
      </c>
      <c r="B132" s="14"/>
      <c r="C132" s="49">
        <f t="shared" si="71"/>
        <v>180</v>
      </c>
      <c r="D132" s="49">
        <f t="shared" si="49"/>
        <v>210</v>
      </c>
      <c r="E132" s="49">
        <f t="shared" si="50"/>
        <v>225</v>
      </c>
      <c r="F132" s="49">
        <f t="shared" si="51"/>
        <v>240</v>
      </c>
      <c r="G132" s="49"/>
      <c r="H132" s="76">
        <v>300</v>
      </c>
      <c r="I132" s="132"/>
      <c r="J132" s="87">
        <v>1030</v>
      </c>
      <c r="K132" s="54">
        <v>7930084194582</v>
      </c>
      <c r="L132" s="39" t="s">
        <v>281</v>
      </c>
      <c r="M132" s="42"/>
      <c r="N132" s="42" t="s">
        <v>279</v>
      </c>
      <c r="O132" s="55"/>
      <c r="P132" s="21">
        <v>10</v>
      </c>
      <c r="Q132" s="21">
        <f t="shared" si="52"/>
        <v>0</v>
      </c>
      <c r="R132" s="90"/>
      <c r="S132" s="93"/>
      <c r="T132" s="101"/>
      <c r="U132" s="93"/>
    </row>
  </sheetData>
  <sheetProtection sheet="1" objects="1" scenarios="1"/>
  <mergeCells count="22">
    <mergeCell ref="S10:T10"/>
    <mergeCell ref="A86:O86"/>
    <mergeCell ref="A28:O28"/>
    <mergeCell ref="A33:O33"/>
    <mergeCell ref="A46:O46"/>
    <mergeCell ref="A50:O50"/>
    <mergeCell ref="A55:O55"/>
    <mergeCell ref="A9:R9"/>
    <mergeCell ref="Q10:R10"/>
    <mergeCell ref="A11:O11"/>
    <mergeCell ref="Q11:R11"/>
    <mergeCell ref="A12:O12"/>
    <mergeCell ref="Q12:R12"/>
    <mergeCell ref="A1:A8"/>
    <mergeCell ref="B1:J2"/>
    <mergeCell ref="K1:L2"/>
    <mergeCell ref="M1:R8"/>
    <mergeCell ref="B3:L4"/>
    <mergeCell ref="B5:K5"/>
    <mergeCell ref="B6:K6"/>
    <mergeCell ref="B7:K7"/>
    <mergeCell ref="B8:K8"/>
  </mergeCells>
  <phoneticPr fontId="21" type="noConversion"/>
  <hyperlinks>
    <hyperlink ref="L13" r:id="rId1" xr:uid="{00000000-0004-0000-0000-000000000000}"/>
    <hyperlink ref="L14" r:id="rId2" xr:uid="{00000000-0004-0000-0000-000001000000}"/>
    <hyperlink ref="L15" r:id="rId3" xr:uid="{00000000-0004-0000-0000-000002000000}"/>
    <hyperlink ref="L16" r:id="rId4" xr:uid="{00000000-0004-0000-0000-000003000000}"/>
    <hyperlink ref="L17" r:id="rId5" xr:uid="{00000000-0004-0000-0000-000004000000}"/>
    <hyperlink ref="L18" r:id="rId6" xr:uid="{00000000-0004-0000-0000-000005000000}"/>
    <hyperlink ref="L19" r:id="rId7" xr:uid="{00000000-0004-0000-0000-000006000000}"/>
    <hyperlink ref="L20" r:id="rId8" xr:uid="{00000000-0004-0000-0000-000007000000}"/>
    <hyperlink ref="L21" r:id="rId9" xr:uid="{00000000-0004-0000-0000-000008000000}"/>
    <hyperlink ref="L22" r:id="rId10" xr:uid="{00000000-0004-0000-0000-000009000000}"/>
    <hyperlink ref="L23" r:id="rId11" xr:uid="{00000000-0004-0000-0000-00000A000000}"/>
    <hyperlink ref="L24" r:id="rId12" xr:uid="{00000000-0004-0000-0000-00000B000000}"/>
    <hyperlink ref="L26" r:id="rId13" xr:uid="{00000000-0004-0000-0000-00000C000000}"/>
    <hyperlink ref="L27" r:id="rId14" xr:uid="{00000000-0004-0000-0000-00000D000000}"/>
    <hyperlink ref="L29" r:id="rId15" xr:uid="{00000000-0004-0000-0000-00000E000000}"/>
    <hyperlink ref="L30" r:id="rId16" xr:uid="{00000000-0004-0000-0000-00000F000000}"/>
    <hyperlink ref="L31" r:id="rId17" xr:uid="{00000000-0004-0000-0000-000010000000}"/>
    <hyperlink ref="L34" r:id="rId18" xr:uid="{00000000-0004-0000-0000-000011000000}"/>
    <hyperlink ref="L35" r:id="rId19" xr:uid="{00000000-0004-0000-0000-000012000000}"/>
    <hyperlink ref="L41" r:id="rId20" xr:uid="{00000000-0004-0000-0000-000014000000}"/>
    <hyperlink ref="L42" r:id="rId21" xr:uid="{00000000-0004-0000-0000-000015000000}"/>
    <hyperlink ref="L43" r:id="rId22" xr:uid="{00000000-0004-0000-0000-000016000000}"/>
    <hyperlink ref="L44" r:id="rId23" xr:uid="{00000000-0004-0000-0000-000017000000}"/>
    <hyperlink ref="L47" r:id="rId24" xr:uid="{00000000-0004-0000-0000-000019000000}"/>
    <hyperlink ref="L48" r:id="rId25" xr:uid="{00000000-0004-0000-0000-00001A000000}"/>
    <hyperlink ref="L49" r:id="rId26" xr:uid="{00000000-0004-0000-0000-00001B000000}"/>
    <hyperlink ref="L51" r:id="rId27" xr:uid="{00000000-0004-0000-0000-00001C000000}"/>
    <hyperlink ref="L52" r:id="rId28" xr:uid="{00000000-0004-0000-0000-00001D000000}"/>
    <hyperlink ref="L53" r:id="rId29" xr:uid="{00000000-0004-0000-0000-00001E000000}"/>
    <hyperlink ref="L54" r:id="rId30" xr:uid="{00000000-0004-0000-0000-00001F000000}"/>
    <hyperlink ref="L56" r:id="rId31" xr:uid="{00000000-0004-0000-0000-000020000000}"/>
    <hyperlink ref="L57" r:id="rId32" xr:uid="{00000000-0004-0000-0000-000021000000}"/>
    <hyperlink ref="L58" r:id="rId33" xr:uid="{00000000-0004-0000-0000-000022000000}"/>
    <hyperlink ref="L59" r:id="rId34" xr:uid="{00000000-0004-0000-0000-000023000000}"/>
    <hyperlink ref="L62" r:id="rId35" xr:uid="{00000000-0004-0000-0000-000024000000}"/>
    <hyperlink ref="L63" r:id="rId36" xr:uid="{00000000-0004-0000-0000-000025000000}"/>
    <hyperlink ref="L64" r:id="rId37" xr:uid="{00000000-0004-0000-0000-000026000000}"/>
    <hyperlink ref="L65" r:id="rId38" xr:uid="{00000000-0004-0000-0000-000027000000}"/>
    <hyperlink ref="L66" r:id="rId39" xr:uid="{00000000-0004-0000-0000-000028000000}"/>
    <hyperlink ref="L67" r:id="rId40" xr:uid="{00000000-0004-0000-0000-000029000000}"/>
    <hyperlink ref="L68" r:id="rId41" xr:uid="{00000000-0004-0000-0000-00002A000000}"/>
    <hyperlink ref="L69" r:id="rId42" xr:uid="{00000000-0004-0000-0000-00002B000000}"/>
    <hyperlink ref="L70" r:id="rId43" xr:uid="{00000000-0004-0000-0000-00002C000000}"/>
    <hyperlink ref="L77" r:id="rId44" xr:uid="{00000000-0004-0000-0000-00002F000000}"/>
    <hyperlink ref="L80" r:id="rId45" xr:uid="{00000000-0004-0000-0000-000030000000}"/>
    <hyperlink ref="L83" r:id="rId46" xr:uid="{00000000-0004-0000-0000-000031000000}"/>
    <hyperlink ref="L84" r:id="rId47" xr:uid="{00000000-0004-0000-0000-000032000000}"/>
    <hyperlink ref="L85" r:id="rId48" xr:uid="{00000000-0004-0000-0000-000033000000}"/>
    <hyperlink ref="L87" r:id="rId49" xr:uid="{00000000-0004-0000-0000-000034000000}"/>
    <hyperlink ref="L88" r:id="rId50" xr:uid="{00000000-0004-0000-0000-000035000000}"/>
    <hyperlink ref="L89" r:id="rId51" xr:uid="{00000000-0004-0000-0000-000036000000}"/>
    <hyperlink ref="L95" r:id="rId52" xr:uid="{00000000-0004-0000-0000-000037000000}"/>
    <hyperlink ref="L96" r:id="rId53" xr:uid="{00000000-0004-0000-0000-000038000000}"/>
    <hyperlink ref="L105" r:id="rId54" xr:uid="{00000000-0004-0000-0000-00003A000000}"/>
    <hyperlink ref="L108" r:id="rId55" xr:uid="{00000000-0004-0000-0000-00003D000000}"/>
    <hyperlink ref="L109" r:id="rId56" xr:uid="{00000000-0004-0000-0000-00003E000000}"/>
    <hyperlink ref="L115" r:id="rId57" xr:uid="{00000000-0004-0000-0000-00003F000000}"/>
    <hyperlink ref="L116" r:id="rId58" xr:uid="{00000000-0004-0000-0000-000040000000}"/>
    <hyperlink ref="L117" r:id="rId59" xr:uid="{00000000-0004-0000-0000-000041000000}"/>
    <hyperlink ref="L118" r:id="rId60" xr:uid="{00000000-0004-0000-0000-000042000000}"/>
    <hyperlink ref="L119" r:id="rId61" xr:uid="{00000000-0004-0000-0000-000043000000}"/>
    <hyperlink ref="L120" r:id="rId62" xr:uid="{00000000-0004-0000-0000-000046000000}"/>
    <hyperlink ref="L121" r:id="rId63" xr:uid="{00000000-0004-0000-0000-000047000000}"/>
    <hyperlink ref="L122" r:id="rId64" xr:uid="{00000000-0004-0000-0000-000048000000}"/>
    <hyperlink ref="L123" r:id="rId65" xr:uid="{00000000-0004-0000-0000-000049000000}"/>
    <hyperlink ref="L124" r:id="rId66" xr:uid="{00000000-0004-0000-0000-00004A000000}"/>
    <hyperlink ref="L125" r:id="rId67" xr:uid="{00000000-0004-0000-0000-00004B000000}"/>
    <hyperlink ref="L126" r:id="rId68" xr:uid="{00000000-0004-0000-0000-00004C000000}"/>
    <hyperlink ref="L127" r:id="rId69" xr:uid="{00000000-0004-0000-0000-00004D000000}"/>
    <hyperlink ref="L128" r:id="rId70" xr:uid="{00000000-0004-0000-0000-00004E000000}"/>
    <hyperlink ref="L129" r:id="rId71" xr:uid="{00000000-0004-0000-0000-00004F000000}"/>
    <hyperlink ref="L130" r:id="rId72" xr:uid="{00000000-0004-0000-0000-000050000000}"/>
    <hyperlink ref="L131" r:id="rId73" xr:uid="{00000000-0004-0000-0000-000053000000}"/>
    <hyperlink ref="L132" r:id="rId74" xr:uid="{00000000-0004-0000-0000-000054000000}"/>
    <hyperlink ref="L25" r:id="rId75" xr:uid="{C90F91C3-8862-4444-B0A0-535B200FE7B8}"/>
    <hyperlink ref="L100" r:id="rId76" xr:uid="{3F487FC1-4134-431B-BCB3-009A8D78F9D5}"/>
    <hyperlink ref="L99" r:id="rId77" xr:uid="{18455DAE-2E7D-4AA3-9F75-676BF391A0AC}"/>
    <hyperlink ref="L98" r:id="rId78" xr:uid="{1EA11DD6-2B49-4886-A320-CBFE4801B2AA}"/>
    <hyperlink ref="L107" r:id="rId79" xr:uid="{F3B0784C-D5F1-4726-A415-C3999A4FF71F}"/>
    <hyperlink ref="L45" r:id="rId80" xr:uid="{5E4DD922-E845-47AF-9028-13885FA67003}"/>
    <hyperlink ref="L78" r:id="rId81" xr:uid="{FF4BA252-EE48-46E6-B58B-4FAD8217A47A}"/>
    <hyperlink ref="L76" r:id="rId82" xr:uid="{A509AA24-0B67-4E81-9B8D-C659FBA12AD7}"/>
    <hyperlink ref="L74" r:id="rId83" xr:uid="{95E1F77D-4F5D-40E0-ACFE-FFDFA5442821}"/>
    <hyperlink ref="L75" r:id="rId84" xr:uid="{215BE0B1-091E-4861-B86B-634EBBA7B926}"/>
    <hyperlink ref="L73" r:id="rId85" xr:uid="{9D314338-69A1-41FC-A905-C37C0D05162A}"/>
    <hyperlink ref="L71" r:id="rId86" xr:uid="{4623A54B-D19D-4294-A118-4AB616735C8F}"/>
    <hyperlink ref="L72" r:id="rId87" xr:uid="{E3A6CCBF-81B6-4775-ACCB-AE664956448E}"/>
    <hyperlink ref="L81" r:id="rId88" xr:uid="{AA82CF06-4323-4DD6-AF49-B72629611D87}"/>
    <hyperlink ref="L32" r:id="rId89" xr:uid="{5003391D-7F12-4282-AEBB-95F53D0D2C7D}"/>
    <hyperlink ref="L111" r:id="rId90" xr:uid="{308959E3-E086-4637-93B4-D3708E553395}"/>
    <hyperlink ref="L113" r:id="rId91" xr:uid="{9713517D-AD4E-451B-902E-5FA0CB3933C6}"/>
    <hyperlink ref="L112" r:id="rId92" xr:uid="{C9C4DB91-B826-430E-BBF6-2A43294CD01F}"/>
    <hyperlink ref="L114" r:id="rId93" xr:uid="{6AB21E5E-5E4F-4ACF-BCE4-827F2ACE46AA}"/>
    <hyperlink ref="L97" r:id="rId94" xr:uid="{9D8BD75B-28E9-4DF4-B27B-744C3EED54DF}"/>
    <hyperlink ref="L40" r:id="rId95" xr:uid="{00000000-0004-0000-0000-000013000000}"/>
    <hyperlink ref="L36" r:id="rId96" xr:uid="{ABB68E41-1A8B-487A-AC78-9D87EA22181F}"/>
    <hyperlink ref="L37" r:id="rId97" xr:uid="{423894D0-1BFC-42F7-AE1F-D03F06A01279}"/>
    <hyperlink ref="L38" r:id="rId98" xr:uid="{2816F4EB-CAE9-4D54-9DD2-98C3FEAF90EF}"/>
    <hyperlink ref="L101" r:id="rId99" xr:uid="{933F2947-F99D-4F00-92C4-CE68CEC8DE3A}"/>
    <hyperlink ref="L104" r:id="rId100" xr:uid="{1898E2A9-382D-4D70-BBA8-FB8FB1712024}"/>
    <hyperlink ref="L102" r:id="rId101" xr:uid="{A7DE16BD-76F4-4723-82D8-DABA31F08015}"/>
    <hyperlink ref="L103" r:id="rId102" xr:uid="{6B656D06-0CEE-4606-8A49-AA8130D8D398}"/>
    <hyperlink ref="L106" r:id="rId103" xr:uid="{51E5A34B-8A30-4735-A156-833632500C3A}"/>
    <hyperlink ref="L79" r:id="rId104" xr:uid="{B39FC282-092E-43EE-B170-32DD375A3419}"/>
    <hyperlink ref="L94" r:id="rId105" xr:uid="{AE518CC6-546F-4E51-B3B4-5C0487820572}"/>
    <hyperlink ref="L92" r:id="rId106" xr:uid="{59750880-1D6B-4127-98AC-E7AA99EFDA70}"/>
    <hyperlink ref="L90" r:id="rId107" xr:uid="{63D66A9F-A97C-4281-9998-02916B211E4A}"/>
    <hyperlink ref="L91" r:id="rId108" xr:uid="{16A680A9-973E-4060-9CBC-EC16A4DBBBEF}"/>
    <hyperlink ref="L93" r:id="rId109" xr:uid="{02C027A5-3B29-4567-83A6-3C25D9060EE0}"/>
  </hyperlinks>
  <pageMargins left="0.70078740157480324" right="0.70078740157480324" top="0.75196850393700787" bottom="0.75196850393700787" header="0.3" footer="0.3"/>
  <pageSetup paperSize="9" orientation="portrait" r:id="rId110"/>
  <drawing r:id="rId1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Юля Седова</cp:lastModifiedBy>
  <cp:revision>101</cp:revision>
  <dcterms:created xsi:type="dcterms:W3CDTF">2024-09-20T07:24:22Z</dcterms:created>
  <dcterms:modified xsi:type="dcterms:W3CDTF">2025-08-13T08:59:33Z</dcterms:modified>
</cp:coreProperties>
</file>