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4010"/>
  </bookViews>
  <sheets>
    <sheet name="книги" sheetId="1" r:id="rId1"/>
    <sheet name="настольные игры" sheetId="2" r:id="rId2"/>
  </sheets>
  <definedNames>
    <definedName name="_xlnm._FilterDatabase" localSheetId="0" hidden="1">книги!$A$10:$U$139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F40" i="2"/>
  <c r="E40" i="2"/>
  <c r="D40" i="2"/>
  <c r="C40" i="2"/>
  <c r="O39" i="2"/>
  <c r="F39" i="2"/>
  <c r="E39" i="2"/>
  <c r="D39" i="2"/>
  <c r="C39" i="2"/>
  <c r="O38" i="2"/>
  <c r="F38" i="2"/>
  <c r="E38" i="2"/>
  <c r="D38" i="2"/>
  <c r="C38" i="2"/>
  <c r="O37" i="2"/>
  <c r="F37" i="2"/>
  <c r="E37" i="2"/>
  <c r="D37" i="2"/>
  <c r="C37" i="2"/>
  <c r="O36" i="2"/>
  <c r="F36" i="2"/>
  <c r="E36" i="2"/>
  <c r="D36" i="2"/>
  <c r="C36" i="2"/>
  <c r="O35" i="2"/>
  <c r="F35" i="2"/>
  <c r="E35" i="2"/>
  <c r="D35" i="2"/>
  <c r="C35" i="2"/>
  <c r="O34" i="2"/>
  <c r="F34" i="2"/>
  <c r="E34" i="2"/>
  <c r="D34" i="2"/>
  <c r="C34" i="2"/>
  <c r="O33" i="2"/>
  <c r="F33" i="2"/>
  <c r="E33" i="2"/>
  <c r="D33" i="2"/>
  <c r="C33" i="2"/>
  <c r="O31" i="2"/>
  <c r="F31" i="2"/>
  <c r="E31" i="2"/>
  <c r="D31" i="2"/>
  <c r="C31" i="2"/>
  <c r="O30" i="2"/>
  <c r="F30" i="2"/>
  <c r="E30" i="2"/>
  <c r="D30" i="2"/>
  <c r="C30" i="2"/>
  <c r="O29" i="2"/>
  <c r="F29" i="2"/>
  <c r="E29" i="2"/>
  <c r="D29" i="2"/>
  <c r="C29" i="2"/>
  <c r="O28" i="2"/>
  <c r="F28" i="2"/>
  <c r="E28" i="2"/>
  <c r="D28" i="2"/>
  <c r="C28" i="2"/>
  <c r="O27" i="2"/>
  <c r="F27" i="2"/>
  <c r="E27" i="2"/>
  <c r="D27" i="2"/>
  <c r="C27" i="2"/>
  <c r="O26" i="2"/>
  <c r="F26" i="2"/>
  <c r="E26" i="2"/>
  <c r="D26" i="2"/>
  <c r="C26" i="2"/>
  <c r="O25" i="2"/>
  <c r="F25" i="2"/>
  <c r="E25" i="2"/>
  <c r="D25" i="2"/>
  <c r="C25" i="2"/>
  <c r="O24" i="2"/>
  <c r="F24" i="2"/>
  <c r="E24" i="2"/>
  <c r="D24" i="2"/>
  <c r="C24" i="2"/>
  <c r="O23" i="2"/>
  <c r="F23" i="2"/>
  <c r="E23" i="2"/>
  <c r="D23" i="2"/>
  <c r="C23" i="2"/>
  <c r="O22" i="2"/>
  <c r="F22" i="2"/>
  <c r="E22" i="2"/>
  <c r="D22" i="2"/>
  <c r="C22" i="2"/>
  <c r="O21" i="2"/>
  <c r="F21" i="2"/>
  <c r="E21" i="2"/>
  <c r="D21" i="2"/>
  <c r="C21" i="2"/>
  <c r="O20" i="2"/>
  <c r="F20" i="2"/>
  <c r="E20" i="2"/>
  <c r="D20" i="2"/>
  <c r="C20" i="2"/>
  <c r="O19" i="2"/>
  <c r="F19" i="2"/>
  <c r="E19" i="2"/>
  <c r="D19" i="2"/>
  <c r="C19" i="2"/>
  <c r="O18" i="2"/>
  <c r="F18" i="2"/>
  <c r="E18" i="2"/>
  <c r="D18" i="2"/>
  <c r="C18" i="2"/>
  <c r="O17" i="2"/>
  <c r="F17" i="2"/>
  <c r="E17" i="2"/>
  <c r="D17" i="2"/>
  <c r="C17" i="2"/>
  <c r="O16" i="2"/>
  <c r="F16" i="2"/>
  <c r="E16" i="2"/>
  <c r="D16" i="2"/>
  <c r="C16" i="2"/>
  <c r="O15" i="2"/>
  <c r="F15" i="2"/>
  <c r="E15" i="2"/>
  <c r="D15" i="2"/>
  <c r="C15" i="2"/>
  <c r="O14" i="2"/>
  <c r="F14" i="2"/>
  <c r="E14" i="2"/>
  <c r="D14" i="2"/>
  <c r="C14" i="2"/>
  <c r="O13" i="2"/>
  <c r="F13" i="2"/>
  <c r="E13" i="2"/>
  <c r="D13" i="2"/>
  <c r="C13" i="2"/>
  <c r="O12" i="2"/>
  <c r="J7" i="2" s="1"/>
  <c r="F12" i="2"/>
  <c r="E12" i="2"/>
  <c r="D12" i="2"/>
  <c r="C12" i="2"/>
  <c r="J8" i="2"/>
  <c r="J6" i="2" l="1"/>
  <c r="C79" i="1" l="1"/>
  <c r="C51" i="1"/>
  <c r="C52" i="1"/>
  <c r="C53" i="1"/>
  <c r="C50" i="1"/>
  <c r="I50" i="1" s="1"/>
  <c r="Q98" i="1"/>
  <c r="Q99" i="1"/>
  <c r="Q100" i="1"/>
  <c r="Q101" i="1"/>
  <c r="C98" i="1"/>
  <c r="D98" i="1"/>
  <c r="E98" i="1"/>
  <c r="F98" i="1"/>
  <c r="C99" i="1"/>
  <c r="D99" i="1"/>
  <c r="E99" i="1"/>
  <c r="F99" i="1"/>
  <c r="Q97" i="1"/>
  <c r="I97" i="1"/>
  <c r="F97" i="1"/>
  <c r="E97" i="1"/>
  <c r="D97" i="1"/>
  <c r="C97" i="1"/>
  <c r="Q96" i="1"/>
  <c r="I96" i="1"/>
  <c r="F96" i="1"/>
  <c r="E96" i="1"/>
  <c r="D96" i="1"/>
  <c r="C96" i="1"/>
  <c r="Q95" i="1"/>
  <c r="I95" i="1"/>
  <c r="F95" i="1"/>
  <c r="E95" i="1"/>
  <c r="D95" i="1"/>
  <c r="C95" i="1"/>
  <c r="Q94" i="1"/>
  <c r="I94" i="1"/>
  <c r="F94" i="1"/>
  <c r="E94" i="1"/>
  <c r="D94" i="1"/>
  <c r="C94" i="1"/>
  <c r="C44" i="1"/>
  <c r="D44" i="1"/>
  <c r="E44" i="1"/>
  <c r="F44" i="1"/>
  <c r="I44" i="1"/>
  <c r="Q44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C110" i="1"/>
  <c r="C111" i="1"/>
  <c r="D110" i="1"/>
  <c r="D111" i="1"/>
  <c r="E110" i="1"/>
  <c r="E111" i="1"/>
  <c r="E112" i="1"/>
  <c r="F110" i="1"/>
  <c r="F111" i="1"/>
  <c r="C87" i="1"/>
  <c r="C88" i="1"/>
  <c r="C89" i="1"/>
  <c r="C90" i="1"/>
  <c r="C91" i="1"/>
  <c r="C92" i="1"/>
  <c r="C93" i="1"/>
  <c r="C86" i="1"/>
  <c r="D93" i="1"/>
  <c r="E93" i="1"/>
  <c r="F93" i="1"/>
  <c r="I93" i="1"/>
  <c r="D92" i="1"/>
  <c r="E92" i="1"/>
  <c r="F92" i="1"/>
  <c r="I92" i="1"/>
  <c r="D91" i="1"/>
  <c r="E91" i="1"/>
  <c r="F91" i="1"/>
  <c r="I91" i="1"/>
  <c r="D90" i="1"/>
  <c r="E90" i="1"/>
  <c r="F90" i="1"/>
  <c r="I90" i="1"/>
  <c r="D89" i="1"/>
  <c r="E89" i="1"/>
  <c r="F89" i="1"/>
  <c r="I89" i="1"/>
  <c r="I81" i="1"/>
  <c r="G81" i="1"/>
  <c r="F81" i="1"/>
  <c r="E81" i="1"/>
  <c r="D81" i="1"/>
  <c r="C81" i="1"/>
  <c r="C37" i="1"/>
  <c r="I37" i="1" s="1"/>
  <c r="C38" i="1"/>
  <c r="I38" i="1" s="1"/>
  <c r="C39" i="1"/>
  <c r="I39" i="1" s="1"/>
  <c r="C36" i="1"/>
  <c r="I36" i="1" s="1"/>
  <c r="C78" i="1"/>
  <c r="I78" i="1" s="1"/>
  <c r="C109" i="1"/>
  <c r="I109" i="1" s="1"/>
  <c r="C107" i="1"/>
  <c r="I107" i="1" s="1"/>
  <c r="C108" i="1"/>
  <c r="I108" i="1" s="1"/>
  <c r="C106" i="1"/>
  <c r="I106" i="1" s="1"/>
  <c r="G78" i="1"/>
  <c r="F78" i="1"/>
  <c r="E78" i="1"/>
  <c r="D78" i="1"/>
  <c r="I87" i="1"/>
  <c r="I88" i="1"/>
  <c r="I100" i="1"/>
  <c r="I101" i="1"/>
  <c r="I102" i="1"/>
  <c r="I103" i="1"/>
  <c r="I104" i="1"/>
  <c r="I105" i="1"/>
  <c r="I112" i="1"/>
  <c r="I113" i="1"/>
  <c r="I114" i="1"/>
  <c r="I115" i="1"/>
  <c r="I116" i="1"/>
  <c r="I86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2" i="1"/>
  <c r="I83" i="1"/>
  <c r="I84" i="1"/>
  <c r="I61" i="1"/>
  <c r="I56" i="1"/>
  <c r="I57" i="1"/>
  <c r="I58" i="1"/>
  <c r="I59" i="1"/>
  <c r="I55" i="1"/>
  <c r="I51" i="1"/>
  <c r="I52" i="1"/>
  <c r="I53" i="1"/>
  <c r="I48" i="1"/>
  <c r="I35" i="1"/>
  <c r="I40" i="1"/>
  <c r="I41" i="1"/>
  <c r="I42" i="1"/>
  <c r="I43" i="1"/>
  <c r="I45" i="1"/>
  <c r="I46" i="1"/>
  <c r="I34" i="1"/>
  <c r="I30" i="1"/>
  <c r="I31" i="1"/>
  <c r="I32" i="1"/>
  <c r="I2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3" i="1"/>
  <c r="G113" i="1"/>
  <c r="F113" i="1"/>
  <c r="E113" i="1"/>
  <c r="D113" i="1"/>
  <c r="C113" i="1"/>
  <c r="D36" i="1" l="1"/>
  <c r="D37" i="1"/>
  <c r="D38" i="1"/>
  <c r="D39" i="1"/>
  <c r="E36" i="1"/>
  <c r="E37" i="1"/>
  <c r="E38" i="1"/>
  <c r="E39" i="1"/>
  <c r="F36" i="1"/>
  <c r="F37" i="1"/>
  <c r="F38" i="1"/>
  <c r="F39" i="1"/>
  <c r="F40" i="1"/>
  <c r="D109" i="1"/>
  <c r="E109" i="1"/>
  <c r="F109" i="1"/>
  <c r="D108" i="1"/>
  <c r="E108" i="1"/>
  <c r="F108" i="1"/>
  <c r="D107" i="1"/>
  <c r="E107" i="1"/>
  <c r="F107" i="1"/>
  <c r="D106" i="1"/>
  <c r="E106" i="1"/>
  <c r="F106" i="1"/>
  <c r="C40" i="1"/>
  <c r="D40" i="1"/>
  <c r="E40" i="1"/>
  <c r="G40" i="1"/>
  <c r="G102" i="1"/>
  <c r="F102" i="1"/>
  <c r="E102" i="1"/>
  <c r="D102" i="1"/>
  <c r="C102" i="1"/>
  <c r="F120" i="1"/>
  <c r="E120" i="1"/>
  <c r="D120" i="1"/>
  <c r="C120" i="1"/>
  <c r="F121" i="1"/>
  <c r="E121" i="1"/>
  <c r="D121" i="1"/>
  <c r="C121" i="1"/>
  <c r="F119" i="1"/>
  <c r="E119" i="1"/>
  <c r="D119" i="1"/>
  <c r="C119" i="1"/>
  <c r="F118" i="1"/>
  <c r="E118" i="1"/>
  <c r="D118" i="1"/>
  <c r="C118" i="1"/>
  <c r="G32" i="1"/>
  <c r="F32" i="1"/>
  <c r="E32" i="1"/>
  <c r="D32" i="1"/>
  <c r="C32" i="1"/>
  <c r="C80" i="1"/>
  <c r="D80" i="1"/>
  <c r="E80" i="1"/>
  <c r="F80" i="1"/>
  <c r="G70" i="1"/>
  <c r="F70" i="1"/>
  <c r="E70" i="1"/>
  <c r="D70" i="1"/>
  <c r="C70" i="1"/>
  <c r="G72" i="1"/>
  <c r="F72" i="1"/>
  <c r="E72" i="1"/>
  <c r="D72" i="1"/>
  <c r="C72" i="1"/>
  <c r="G77" i="1"/>
  <c r="F77" i="1"/>
  <c r="E77" i="1"/>
  <c r="D77" i="1"/>
  <c r="C77" i="1"/>
  <c r="G75" i="1"/>
  <c r="F75" i="1"/>
  <c r="E75" i="1"/>
  <c r="D75" i="1"/>
  <c r="C75" i="1"/>
  <c r="G74" i="1"/>
  <c r="F74" i="1"/>
  <c r="E74" i="1"/>
  <c r="D74" i="1"/>
  <c r="C74" i="1"/>
  <c r="G73" i="1"/>
  <c r="F73" i="1"/>
  <c r="E73" i="1"/>
  <c r="D73" i="1"/>
  <c r="C73" i="1"/>
  <c r="G25" i="1"/>
  <c r="F25" i="1"/>
  <c r="E25" i="1"/>
  <c r="D25" i="1"/>
  <c r="C25" i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14" i="1"/>
  <c r="F114" i="1"/>
  <c r="E114" i="1"/>
  <c r="D114" i="1"/>
  <c r="C114" i="1"/>
  <c r="F139" i="1"/>
  <c r="E139" i="1"/>
  <c r="D139" i="1"/>
  <c r="C139" i="1"/>
  <c r="G138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G116" i="1"/>
  <c r="F116" i="1"/>
  <c r="E116" i="1"/>
  <c r="D116" i="1"/>
  <c r="C116" i="1"/>
  <c r="G115" i="1"/>
  <c r="F115" i="1"/>
  <c r="E115" i="1"/>
  <c r="D115" i="1"/>
  <c r="C115" i="1"/>
  <c r="G112" i="1"/>
  <c r="F112" i="1"/>
  <c r="D112" i="1"/>
  <c r="C112" i="1"/>
  <c r="G101" i="1"/>
  <c r="F101" i="1"/>
  <c r="E101" i="1"/>
  <c r="D101" i="1"/>
  <c r="C101" i="1"/>
  <c r="G100" i="1"/>
  <c r="F100" i="1"/>
  <c r="E100" i="1"/>
  <c r="D100" i="1"/>
  <c r="C100" i="1"/>
  <c r="G88" i="1"/>
  <c r="F88" i="1"/>
  <c r="E88" i="1"/>
  <c r="D88" i="1"/>
  <c r="G87" i="1"/>
  <c r="F87" i="1"/>
  <c r="E87" i="1"/>
  <c r="D87" i="1"/>
  <c r="G86" i="1"/>
  <c r="F86" i="1"/>
  <c r="E86" i="1"/>
  <c r="D86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C82" i="1"/>
  <c r="G79" i="1"/>
  <c r="F79" i="1"/>
  <c r="E79" i="1"/>
  <c r="D79" i="1"/>
  <c r="G76" i="1"/>
  <c r="F76" i="1"/>
  <c r="E76" i="1"/>
  <c r="D76" i="1"/>
  <c r="C76" i="1"/>
  <c r="G71" i="1"/>
  <c r="F71" i="1"/>
  <c r="E71" i="1"/>
  <c r="D71" i="1"/>
  <c r="C71" i="1"/>
  <c r="G69" i="1"/>
  <c r="F69" i="1"/>
  <c r="E69" i="1"/>
  <c r="D69" i="1"/>
  <c r="C69" i="1"/>
  <c r="G68" i="1"/>
  <c r="F68" i="1"/>
  <c r="E68" i="1"/>
  <c r="D68" i="1"/>
  <c r="C68" i="1"/>
  <c r="G67" i="1"/>
  <c r="F67" i="1"/>
  <c r="E67" i="1"/>
  <c r="D67" i="1"/>
  <c r="C67" i="1"/>
  <c r="G66" i="1"/>
  <c r="F66" i="1"/>
  <c r="E66" i="1"/>
  <c r="D66" i="1"/>
  <c r="C66" i="1"/>
  <c r="G65" i="1"/>
  <c r="F65" i="1"/>
  <c r="E65" i="1"/>
  <c r="D65" i="1"/>
  <c r="C65" i="1"/>
  <c r="G64" i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G61" i="1"/>
  <c r="F61" i="1"/>
  <c r="E61" i="1"/>
  <c r="D61" i="1"/>
  <c r="C61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8" i="1"/>
  <c r="F48" i="1"/>
  <c r="E48" i="1"/>
  <c r="D48" i="1"/>
  <c r="C48" i="1"/>
  <c r="G46" i="1"/>
  <c r="F46" i="1"/>
  <c r="E46" i="1"/>
  <c r="D46" i="1"/>
  <c r="C46" i="1"/>
  <c r="G45" i="1"/>
  <c r="F45" i="1"/>
  <c r="E45" i="1"/>
  <c r="D45" i="1"/>
  <c r="C45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F35" i="1"/>
  <c r="E35" i="1"/>
  <c r="D35" i="1"/>
  <c r="C35" i="1"/>
  <c r="F34" i="1"/>
  <c r="E34" i="1"/>
  <c r="D34" i="1"/>
  <c r="C34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7" i="1"/>
  <c r="F27" i="1"/>
  <c r="E27" i="1"/>
  <c r="D27" i="1"/>
  <c r="C27" i="1"/>
  <c r="G26" i="1"/>
  <c r="F26" i="1"/>
  <c r="E26" i="1"/>
  <c r="D26" i="1"/>
  <c r="C26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Q13" i="1"/>
  <c r="F13" i="1"/>
  <c r="E13" i="1"/>
  <c r="D13" i="1"/>
  <c r="C13" i="1"/>
  <c r="L8" i="1"/>
  <c r="L7" i="1" l="1"/>
  <c r="L6" i="1"/>
</calcChain>
</file>

<file path=xl/sharedStrings.xml><?xml version="1.0" encoding="utf-8"?>
<sst xmlns="http://schemas.openxmlformats.org/spreadsheetml/2006/main" count="882" uniqueCount="643">
  <si>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</si>
  <si>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</si>
  <si>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</si>
  <si>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</si>
  <si>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</si>
  <si>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</si>
  <si>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</si>
  <si>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</si>
  <si>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</si>
  <si>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</si>
  <si>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</si>
  <si>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</si>
  <si>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</si>
  <si>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</si>
  <si>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Цена маркетплейс с кошельком 3%</t>
  </si>
  <si>
    <t xml:space="preserve"> РРЦ</t>
  </si>
  <si>
    <t>Артикул</t>
  </si>
  <si>
    <t>ISBN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</si>
  <si>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</si>
  <si>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</si>
  <si>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</si>
  <si>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</si>
  <si>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</si>
  <si>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</si>
  <si>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</si>
  <si>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"Трогательные истории" Ферма"</t>
  </si>
  <si>
    <t>9785605019787</t>
  </si>
  <si>
    <t>https://clck.ru/3EfiaA</t>
  </si>
  <si>
    <t>1+</t>
  </si>
  <si>
    <t>17х17</t>
  </si>
  <si>
    <t>"Трогательные истории" Новый год"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</si>
  <si>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</si>
  <si>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</si>
  <si>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</si>
  <si>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</si>
  <si>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</si>
  <si>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</si>
  <si>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</si>
  <si>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</si>
  <si>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</si>
  <si>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</si>
  <si>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</si>
  <si>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</si>
  <si>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</si>
  <si>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</si>
  <si>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</si>
  <si>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</si>
  <si>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</si>
  <si>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</si>
  <si>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 xml:space="preserve"> "Трогательные истории" Динозавры</t>
  </si>
  <si>
    <t>9785604547854</t>
  </si>
  <si>
    <t>https://clck.ru/3BxqoH</t>
  </si>
  <si>
    <t>Тактильная книга с окошками "Стой, не вздумай, не смотри"</t>
  </si>
  <si>
    <t>9785604411056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</si>
  <si>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</si>
  <si>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</si>
  <si>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</si>
  <si>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</si>
  <si>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</si>
  <si>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</si>
  <si>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</si>
  <si>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</si>
  <si>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</si>
  <si>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</si>
  <si>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</si>
  <si>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</si>
  <si>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</si>
  <si>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</si>
  <si>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</si>
  <si>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</si>
  <si>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</si>
  <si>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</si>
  <si>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</si>
  <si>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</si>
  <si>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</si>
  <si>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Ароматные книги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</si>
  <si>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</si>
  <si>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</si>
  <si>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</si>
  <si>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</si>
  <si>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</si>
  <si>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</si>
  <si>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</si>
  <si>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</si>
  <si>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</si>
  <si>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</si>
  <si>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</si>
  <si>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</si>
  <si>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</si>
  <si>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</si>
  <si>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</si>
  <si>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</si>
  <si>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</si>
  <si>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</si>
  <si>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</si>
  <si>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</si>
  <si>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</si>
  <si>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</si>
  <si>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</si>
  <si>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</si>
  <si>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</si>
  <si>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</si>
  <si>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</si>
  <si>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</si>
  <si>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</si>
  <si>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</si>
  <si>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</si>
  <si>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</si>
  <si>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</si>
  <si>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</si>
  <si>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</si>
  <si>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</si>
  <si>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</si>
  <si>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</si>
  <si>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</si>
  <si>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Книга о правилах поведения "Волшебные слова"</t>
  </si>
  <si>
    <t>9785604848616</t>
  </si>
  <si>
    <t>https://clck.ru/3BxrcC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</si>
  <si>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</si>
  <si>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</si>
  <si>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</si>
  <si>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</si>
  <si>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</si>
  <si>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</si>
  <si>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</si>
  <si>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</si>
  <si>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</si>
  <si>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</si>
  <si>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</si>
  <si>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</si>
  <si>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</si>
  <si>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</si>
  <si>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</si>
  <si>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</si>
  <si>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</si>
  <si>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</si>
  <si>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</si>
  <si>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</si>
  <si>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</si>
  <si>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</si>
  <si>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</si>
  <si>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</si>
  <si>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</si>
  <si>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</si>
  <si>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</si>
  <si>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</si>
  <si>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</si>
  <si>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</si>
  <si>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</si>
  <si>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</si>
  <si>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</si>
  <si>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</si>
  <si>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</si>
  <si>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</si>
  <si>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</si>
  <si>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</si>
  <si>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</si>
  <si>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</si>
  <si>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</si>
  <si>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</si>
  <si>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</si>
  <si>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</si>
  <si>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</si>
  <si>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</si>
  <si>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</si>
  <si>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</si>
  <si>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</si>
  <si>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</si>
  <si>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</si>
  <si>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</si>
  <si>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</si>
  <si>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</si>
  <si>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</si>
  <si>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</si>
  <si>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</si>
  <si>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</si>
  <si>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</si>
  <si>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</si>
  <si>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</si>
  <si>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</si>
  <si>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</si>
  <si>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</si>
  <si>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</si>
  <si>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</si>
  <si>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</si>
  <si>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</si>
  <si>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</si>
  <si>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</si>
  <si>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</si>
  <si>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</si>
  <si>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</si>
  <si>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</si>
  <si>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</si>
  <si>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</si>
  <si>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</si>
  <si>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</si>
  <si>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</si>
  <si>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</si>
  <si>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</si>
  <si>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</si>
  <si>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</si>
  <si>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</si>
  <si>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</si>
  <si>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</si>
  <si>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</si>
  <si>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</si>
  <si>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</si>
  <si>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</si>
  <si>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</si>
  <si>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</si>
  <si>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</si>
  <si>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</si>
  <si>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</si>
  <si>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</si>
  <si>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</si>
  <si>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</si>
  <si>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</si>
  <si>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</si>
  <si>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</si>
  <si>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</si>
  <si>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</si>
  <si>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</si>
  <si>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</si>
  <si>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</si>
  <si>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</si>
  <si>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</si>
  <si>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</si>
  <si>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</si>
  <si>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</si>
  <si>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</si>
  <si>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</si>
  <si>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1040-10</t>
  </si>
  <si>
    <t>https://clck.ru/3C7G87</t>
  </si>
  <si>
    <t>23*23</t>
  </si>
  <si>
    <t>1040-11</t>
  </si>
  <si>
    <t>https://clck.ru/3C8McN</t>
  </si>
  <si>
    <t>1040-12</t>
  </si>
  <si>
    <t>https://clck.ru/3C8NKB</t>
  </si>
  <si>
    <t>1040-13</t>
  </si>
  <si>
    <t>https://clck.ru/3C6bvR</t>
  </si>
  <si>
    <t>1040-14</t>
  </si>
  <si>
    <t>https://clck.ru/3C7Fys</t>
  </si>
  <si>
    <t>Дополнительный блок для Альбома на кольцах (Белые листы)</t>
  </si>
  <si>
    <t>1040-16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</si>
  <si>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</si>
  <si>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</si>
  <si>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</si>
  <si>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1040-17</t>
  </si>
  <si>
    <t>https://clck.ru/3C7FtT</t>
  </si>
  <si>
    <t>1040-2</t>
  </si>
  <si>
    <t>https://clck.ru/3C6bxN</t>
  </si>
  <si>
    <t>26*28</t>
  </si>
  <si>
    <t>1040-3</t>
  </si>
  <si>
    <t>https://clck.ru/3C7Fro</t>
  </si>
  <si>
    <t>1040-4</t>
  </si>
  <si>
    <t>https://clck.ru/3C7Fq6</t>
  </si>
  <si>
    <t>Уголки для оформления альбомов (408 шт)</t>
  </si>
  <si>
    <t>1040-18</t>
  </si>
  <si>
    <t>https://clck.ru/3C7FoX</t>
  </si>
  <si>
    <t>10*15</t>
  </si>
  <si>
    <t>1040-5</t>
  </si>
  <si>
    <t>https://clck.ru/3C6byt</t>
  </si>
  <si>
    <t>1040-6</t>
  </si>
  <si>
    <t>https://clck.ru/3C8Mi6</t>
  </si>
  <si>
    <t>1040-7</t>
  </si>
  <si>
    <t>https://clck.ru/3C6bzi</t>
  </si>
  <si>
    <t>1040-8</t>
  </si>
  <si>
    <t>https://clck.ru/3C6c3U</t>
  </si>
  <si>
    <t>1040-9</t>
  </si>
  <si>
    <t>https://clck.ru/3C6c4c</t>
  </si>
  <si>
    <t>Набор наклеек для оформления Альбома ЧБ ( 4 листа)</t>
  </si>
  <si>
    <t>1030-8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</si>
  <si>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</si>
  <si>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</si>
  <si>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</si>
  <si>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</si>
  <si>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</si>
  <si>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</si>
  <si>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</si>
  <si>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</si>
  <si>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</si>
  <si>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</si>
  <si>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</si>
  <si>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</si>
  <si>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</si>
  <si>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</si>
  <si>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</si>
  <si>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</si>
  <si>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</si>
  <si>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</si>
  <si>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</si>
  <si>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</si>
  <si>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</si>
  <si>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</si>
  <si>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</si>
  <si>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</si>
  <si>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</si>
  <si>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</si>
  <si>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</si>
  <si>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</si>
  <si>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</si>
  <si>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</si>
  <si>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</si>
  <si>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</si>
  <si>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</si>
  <si>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</si>
  <si>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</si>
  <si>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</si>
  <si>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</si>
  <si>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</si>
  <si>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</si>
  <si>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</si>
  <si>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</si>
  <si>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</si>
  <si>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</si>
  <si>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</si>
  <si>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</si>
  <si>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</si>
  <si>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</si>
  <si>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</si>
  <si>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</si>
  <si>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</si>
  <si>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</si>
  <si>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</si>
  <si>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</si>
  <si>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</si>
  <si>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</si>
  <si>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</si>
  <si>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</si>
  <si>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</si>
  <si>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</si>
  <si>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</si>
  <si>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</si>
  <si>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</si>
  <si>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</si>
  <si>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</si>
  <si>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</si>
  <si>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</si>
  <si>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</si>
  <si>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</si>
  <si>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</si>
  <si>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</si>
  <si>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</si>
  <si>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1066-4/ВолшебныеСлова/СПодвижнымЭл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</si>
  <si>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</si>
  <si>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</si>
  <si>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</si>
  <si>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</si>
  <si>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</si>
  <si>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</si>
  <si>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</si>
  <si>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</si>
  <si>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</si>
  <si>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</si>
  <si>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</si>
  <si>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</si>
  <si>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</si>
  <si>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</si>
  <si>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</si>
  <si>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</si>
  <si>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</si>
  <si>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</si>
  <si>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</si>
  <si>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</si>
  <si>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</si>
  <si>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</si>
  <si>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</si>
  <si>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</si>
  <si>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</si>
  <si>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</si>
  <si>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</si>
  <si>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</si>
  <si>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</si>
  <si>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</si>
  <si>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</si>
  <si>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</si>
  <si>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</si>
  <si>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</si>
  <si>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</si>
  <si>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</si>
  <si>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</si>
  <si>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</si>
  <si>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</si>
  <si>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</si>
  <si>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</si>
  <si>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</si>
  <si>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</si>
  <si>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</si>
  <si>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</si>
  <si>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</si>
  <si>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</si>
  <si>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</si>
  <si>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</si>
  <si>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</si>
  <si>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</si>
  <si>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</si>
  <si>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</si>
  <si>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</si>
  <si>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</si>
  <si>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</si>
  <si>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</si>
  <si>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</si>
  <si>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</si>
  <si>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</si>
  <si>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</si>
  <si>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</si>
  <si>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</si>
  <si>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</si>
  <si>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</si>
  <si>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</si>
  <si>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</si>
  <si>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</si>
  <si>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</si>
  <si>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</si>
  <si>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</si>
  <si>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</si>
  <si>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</si>
  <si>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</si>
  <si>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</si>
  <si>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</si>
  <si>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</si>
  <si>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</si>
  <si>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</si>
  <si>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</si>
  <si>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</si>
  <si>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</si>
  <si>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</si>
  <si>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</si>
  <si>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</si>
  <si>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</si>
  <si>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</si>
  <si>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</si>
  <si>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</si>
  <si>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</si>
  <si>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</si>
  <si>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</si>
  <si>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</si>
  <si>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</si>
  <si>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</si>
  <si>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</si>
  <si>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</si>
  <si>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</si>
  <si>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</si>
  <si>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</si>
  <si>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</si>
  <si>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</si>
  <si>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</si>
  <si>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Книга с окошками "Машины в нашей жизни"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</si>
  <si>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</si>
  <si>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</si>
  <si>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</si>
  <si>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</si>
  <si>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</si>
  <si>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</si>
  <si>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</si>
  <si>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</si>
  <si>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</si>
  <si>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</si>
  <si>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</si>
  <si>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</si>
  <si>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</si>
  <si>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</si>
  <si>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</si>
  <si>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>ЧГ</t>
  </si>
  <si>
    <t xml:space="preserve">	
1079-11/ТяниКорми/Карточки</t>
  </si>
  <si>
    <t>Развивающие карточки животные с выдвижными элементами "Тяни и корми"</t>
  </si>
  <si>
    <t>13х12</t>
  </si>
  <si>
    <t>https://clck.ru/3LkFPo</t>
  </si>
  <si>
    <t>9785605294580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</si>
  <si>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</si>
  <si>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</si>
  <si>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</si>
  <si>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</si>
  <si>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Познавательные и развивающие книги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</si>
  <si>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</si>
  <si>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</si>
  <si>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</si>
  <si>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</si>
  <si>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</si>
  <si>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</si>
  <si>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</si>
  <si>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</si>
  <si>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</si>
  <si>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</si>
  <si>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</si>
  <si>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</si>
  <si>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</si>
  <si>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</si>
  <si>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</si>
  <si>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</si>
  <si>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</si>
  <si>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</si>
  <si>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</si>
  <si>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</si>
  <si>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</si>
  <si>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</si>
  <si>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</si>
  <si>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</si>
  <si>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</si>
  <si>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</si>
  <si>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</si>
  <si>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</si>
  <si>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</si>
  <si>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</si>
  <si>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</si>
  <si>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</si>
  <si>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</si>
  <si>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</si>
  <si>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</si>
  <si>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</si>
  <si>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</si>
  <si>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</si>
  <si>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</si>
  <si>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</si>
  <si>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</si>
  <si>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</si>
  <si>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</si>
  <si>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</si>
  <si>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</si>
  <si>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</si>
  <si>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</si>
  <si>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</si>
  <si>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</si>
  <si>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</si>
  <si>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</si>
  <si>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</si>
  <si>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</si>
  <si>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</si>
  <si>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</si>
  <si>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</si>
  <si>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</si>
  <si>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ООО «СВ ХОУМ»
г. Ярославль, 
ул. Полушкина Роща, д.1</t>
  </si>
  <si>
    <t xml:space="preserve"> 
Условия оптового заказа:
от 20 000 руб. — скидка 20%,
от 50 000 руб. — скидка 25%,
от 100 000 руб. — скидка 30%,
свыше 300 000 руб. — (40% или) индивидуальные условия.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</si>
  <si>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</si>
  <si>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</si>
  <si>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</si>
  <si>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</si>
  <si>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</si>
  <si>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</si>
  <si>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</si>
  <si>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</si>
  <si>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</si>
  <si>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</si>
  <si>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</si>
  <si>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</si>
  <si>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</si>
  <si>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t>1054/играМемы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</si>
  <si>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</si>
  <si>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</si>
  <si>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</si>
  <si>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</si>
  <si>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</si>
  <si>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</si>
  <si>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</si>
  <si>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</si>
  <si>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</si>
  <si>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</si>
  <si>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</si>
  <si>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</si>
  <si>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</si>
  <si>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</si>
  <si>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</si>
  <si>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</si>
  <si>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</si>
  <si>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</si>
  <si>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</si>
  <si>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</si>
  <si>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</si>
  <si>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</si>
  <si>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</si>
  <si>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</si>
  <si>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</si>
  <si>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</si>
  <si>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</si>
  <si>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</si>
  <si>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</si>
  <si>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</si>
  <si>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</si>
  <si>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</si>
  <si>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</si>
  <si>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</si>
  <si>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</si>
  <si>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</si>
  <si>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</si>
  <si>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</si>
  <si>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</si>
  <si>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</si>
  <si>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Карточки для УК</t>
  </si>
  <si>
    <t>Карточки для разнообразия  игры "Угадай кто" в ассортименте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</si>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</sst>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50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1"/>
      <name val="Arial"/>
    </font>
    <font>
      <b/>
      <sz val="10"/>
      <color theme="1"/>
      <name val="Calibri"/>
    </font>
    <font>
      <b/>
      <sz val="10"/>
      <color theme="1"/>
      <name val="Calibri"/>
      <scheme val="minor"/>
    </font>
    <font>
      <b/>
      <sz val="8"/>
      <name val="Arial"/>
    </font>
    <font>
      <b/>
      <sz val="10"/>
      <name val="Calibri"/>
    </font>
    <font>
      <b/>
      <sz val="16"/>
      <name val="Calibri"/>
      <family val="2"/>
      <charset val="204"/>
    </font>
    <font>
      <b/>
      <sz val="12"/>
      <name val="Calibri"/>
      <family val="2"/>
      <charset val="204"/>
    </font>
    <font>
      <sz val="10"/>
      <color theme="1"/>
      <name val="Calibri"/>
    </font>
    <font>
      <sz val="12"/>
      <name val="Calibri"/>
      <family val="2"/>
      <charset val="204"/>
    </font>
    <font>
      <sz val="10"/>
      <name val="Calibri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Calibri"/>
      <family val="2"/>
      <charset val="204"/>
    </font>
    <font>
      <u/>
      <sz val="10"/>
      <color theme="10"/>
      <name val="Calibri"/>
    </font>
    <font>
      <sz val="12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383838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theme="9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1" fontId="18" fillId="0" borderId="17" xfId="0" applyNumberFormat="1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left"/>
    </xf>
    <xf numFmtId="2" fontId="10" fillId="0" borderId="17" xfId="0" applyNumberFormat="1" applyFont="1" applyBorder="1" applyAlignment="1">
      <alignment horizontal="left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18" fillId="0" borderId="17" xfId="0" applyFont="1" applyBorder="1" applyAlignment="1">
      <alignment horizontal="left" wrapText="1"/>
    </xf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2" fontId="6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2" fontId="10" fillId="0" borderId="0" xfId="0" applyNumberFormat="1" applyFont="1" applyAlignment="1">
      <alignment horizontal="left"/>
    </xf>
    <xf numFmtId="2" fontId="12" fillId="0" borderId="17" xfId="0" applyNumberFormat="1" applyFont="1" applyBorder="1" applyAlignment="1">
      <alignment horizontal="left"/>
    </xf>
    <xf numFmtId="2" fontId="10" fillId="7" borderId="17" xfId="0" applyNumberFormat="1" applyFont="1" applyFill="1" applyBorder="1" applyAlignment="1">
      <alignment horizontal="left"/>
    </xf>
    <xf numFmtId="2" fontId="3" fillId="11" borderId="3" xfId="0" applyNumberFormat="1" applyFont="1" applyFill="1" applyBorder="1" applyAlignment="1">
      <alignment horizontal="left" vertical="center" wrapText="1"/>
    </xf>
    <xf numFmtId="2" fontId="13" fillId="8" borderId="17" xfId="0" applyNumberFormat="1" applyFont="1" applyFill="1" applyBorder="1" applyAlignment="1">
      <alignment horizontal="left"/>
    </xf>
    <xf numFmtId="2" fontId="12" fillId="8" borderId="17" xfId="0" applyNumberFormat="1" applyFont="1" applyFill="1" applyBorder="1" applyAlignment="1">
      <alignment horizontal="left"/>
    </xf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11" fillId="8" borderId="17" xfId="0" applyFont="1" applyFill="1" applyBorder="1" applyAlignment="1">
      <alignment horizontal="left"/>
    </xf>
    <xf numFmtId="2" fontId="8" fillId="0" borderId="17" xfId="0" applyNumberFormat="1" applyFont="1" applyBorder="1" applyAlignment="1">
      <alignment horizontal="left"/>
    </xf>
    <xf numFmtId="0" fontId="9" fillId="12" borderId="17" xfId="0" applyFont="1" applyFill="1" applyBorder="1" applyAlignment="1">
      <alignment horizontal="left" wrapText="1"/>
    </xf>
    <xf numFmtId="1" fontId="10" fillId="12" borderId="17" xfId="0" applyNumberFormat="1" applyFont="1" applyFill="1" applyBorder="1" applyAlignment="1" applyProtection="1">
      <alignment horizontal="left" wrapText="1"/>
      <protection locked="0"/>
    </xf>
    <xf numFmtId="2" fontId="10" fillId="12" borderId="17" xfId="0" applyNumberFormat="1" applyFont="1" applyFill="1" applyBorder="1" applyAlignment="1">
      <alignment horizontal="left"/>
    </xf>
    <xf numFmtId="164" fontId="22" fillId="12" borderId="17" xfId="0" applyNumberFormat="1" applyFont="1" applyFill="1" applyBorder="1" applyAlignment="1">
      <alignment horizontal="left" wrapText="1"/>
    </xf>
    <xf numFmtId="49" fontId="9" fillId="12" borderId="17" xfId="0" applyNumberFormat="1" applyFont="1" applyFill="1" applyBorder="1" applyAlignment="1">
      <alignment horizontal="left" wrapText="1"/>
    </xf>
    <xf numFmtId="0" fontId="11" fillId="13" borderId="17" xfId="0" applyFont="1" applyFill="1" applyBorder="1" applyAlignment="1">
      <alignment horizontal="left" wrapText="1"/>
    </xf>
    <xf numFmtId="0" fontId="10" fillId="12" borderId="17" xfId="0" applyFont="1" applyFill="1" applyBorder="1" applyAlignment="1">
      <alignment horizontal="left"/>
    </xf>
    <xf numFmtId="1" fontId="10" fillId="12" borderId="17" xfId="0" applyNumberFormat="1" applyFont="1" applyFill="1" applyBorder="1" applyAlignment="1">
      <alignment horizontal="left"/>
    </xf>
    <xf numFmtId="0" fontId="9" fillId="14" borderId="21" xfId="0" applyFont="1" applyFill="1" applyBorder="1" applyAlignment="1">
      <alignment horizontal="left" wrapText="1"/>
    </xf>
    <xf numFmtId="0" fontId="9" fillId="14" borderId="25" xfId="0" applyFont="1" applyFill="1" applyBorder="1" applyAlignment="1">
      <alignment horizontal="left" wrapText="1"/>
    </xf>
    <xf numFmtId="0" fontId="12" fillId="12" borderId="17" xfId="0" applyFont="1" applyFill="1" applyBorder="1" applyAlignment="1">
      <alignment horizontal="right"/>
    </xf>
    <xf numFmtId="0" fontId="12" fillId="12" borderId="17" xfId="0" applyFont="1" applyFill="1" applyBorder="1"/>
    <xf numFmtId="0" fontId="1" fillId="12" borderId="0" xfId="0" applyFont="1" applyFill="1"/>
    <xf numFmtId="0" fontId="12" fillId="12" borderId="0" xfId="0" applyFont="1" applyFill="1"/>
    <xf numFmtId="0" fontId="9" fillId="13" borderId="17" xfId="0" applyFont="1" applyFill="1" applyBorder="1" applyAlignment="1">
      <alignment horizontal="left" wrapText="1"/>
    </xf>
    <xf numFmtId="2" fontId="9" fillId="14" borderId="17" xfId="0" applyNumberFormat="1" applyFont="1" applyFill="1" applyBorder="1" applyAlignment="1">
      <alignment horizontal="left"/>
    </xf>
    <xf numFmtId="2" fontId="10" fillId="14" borderId="17" xfId="0" applyNumberFormat="1" applyFont="1" applyFill="1" applyBorder="1" applyAlignment="1">
      <alignment horizontal="left"/>
    </xf>
    <xf numFmtId="0" fontId="22" fillId="14" borderId="17" xfId="0" applyFont="1" applyFill="1" applyBorder="1" applyAlignment="1">
      <alignment horizontal="left" wrapText="1"/>
    </xf>
    <xf numFmtId="49" fontId="9" fillId="14" borderId="17" xfId="0" applyNumberFormat="1" applyFont="1" applyFill="1" applyBorder="1" applyAlignment="1">
      <alignment horizontal="left" wrapText="1"/>
    </xf>
    <xf numFmtId="0" fontId="20" fillId="13" borderId="17" xfId="2" applyFill="1" applyBorder="1" applyAlignment="1">
      <alignment horizontal="left" wrapText="1"/>
    </xf>
    <xf numFmtId="0" fontId="9" fillId="14" borderId="17" xfId="0" applyFont="1" applyFill="1" applyBorder="1" applyAlignment="1">
      <alignment horizontal="left" wrapText="1"/>
    </xf>
    <xf numFmtId="0" fontId="9" fillId="14" borderId="17" xfId="0" applyFont="1" applyFill="1" applyBorder="1" applyAlignment="1">
      <alignment horizontal="left"/>
    </xf>
    <xf numFmtId="1" fontId="9" fillId="14" borderId="17" xfId="0" applyNumberFormat="1" applyFont="1" applyFill="1" applyBorder="1" applyAlignment="1">
      <alignment horizontal="left"/>
    </xf>
    <xf numFmtId="0" fontId="10" fillId="12" borderId="17" xfId="0" applyFont="1" applyFill="1" applyBorder="1" applyAlignment="1">
      <alignment horizontal="right"/>
    </xf>
    <xf numFmtId="0" fontId="10" fillId="12" borderId="17" xfId="0" applyFont="1" applyFill="1" applyBorder="1"/>
    <xf numFmtId="0" fontId="10" fillId="12" borderId="0" xfId="0" applyFont="1" applyFill="1"/>
    <xf numFmtId="2" fontId="9" fillId="12" borderId="17" xfId="0" applyNumberFormat="1" applyFont="1" applyFill="1" applyBorder="1" applyAlignment="1">
      <alignment horizontal="left"/>
    </xf>
    <xf numFmtId="0" fontId="10" fillId="13" borderId="17" xfId="0" applyFont="1" applyFill="1" applyBorder="1" applyAlignment="1">
      <alignment horizontal="left" wrapText="1"/>
    </xf>
    <xf numFmtId="0" fontId="23" fillId="12" borderId="17" xfId="0" applyFont="1" applyFill="1" applyBorder="1" applyAlignment="1">
      <alignment horizontal="left" wrapText="1"/>
    </xf>
    <xf numFmtId="49" fontId="10" fillId="12" borderId="17" xfId="0" applyNumberFormat="1" applyFont="1" applyFill="1" applyBorder="1" applyAlignment="1">
      <alignment horizontal="left" wrapText="1"/>
    </xf>
    <xf numFmtId="0" fontId="9" fillId="12" borderId="21" xfId="0" applyFont="1" applyFill="1" applyBorder="1" applyAlignment="1">
      <alignment horizontal="left" wrapText="1"/>
    </xf>
    <xf numFmtId="0" fontId="14" fillId="12" borderId="17" xfId="0" applyFont="1" applyFill="1" applyBorder="1" applyAlignment="1">
      <alignment horizontal="left" vertical="center" wrapText="1"/>
    </xf>
    <xf numFmtId="2" fontId="12" fillId="12" borderId="17" xfId="0" applyNumberFormat="1" applyFont="1" applyFill="1" applyBorder="1" applyAlignment="1">
      <alignment horizontal="left"/>
    </xf>
    <xf numFmtId="164" fontId="23" fillId="12" borderId="17" xfId="0" applyNumberFormat="1" applyFont="1" applyFill="1" applyBorder="1" applyAlignment="1">
      <alignment horizontal="left" wrapText="1"/>
    </xf>
    <xf numFmtId="0" fontId="20" fillId="13" borderId="17" xfId="2" applyFill="1" applyBorder="1" applyAlignment="1">
      <alignment horizontal="left" vertical="center" wrapText="1"/>
    </xf>
    <xf numFmtId="1" fontId="34" fillId="0" borderId="5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3" fontId="34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34" fillId="5" borderId="7" xfId="0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6" fillId="7" borderId="17" xfId="0" applyFont="1" applyFill="1" applyBorder="1" applyAlignment="1">
      <alignment horizontal="left" vertical="top" wrapText="1"/>
    </xf>
    <xf numFmtId="1" fontId="37" fillId="0" borderId="17" xfId="0" applyNumberFormat="1" applyFont="1" applyBorder="1" applyAlignment="1" applyProtection="1">
      <alignment horizontal="left" wrapText="1"/>
      <protection locked="0"/>
    </xf>
    <xf numFmtId="2" fontId="38" fillId="7" borderId="17" xfId="0" applyNumberFormat="1" applyFont="1" applyFill="1" applyBorder="1" applyAlignment="1">
      <alignment horizontal="left" vertical="top" wrapText="1"/>
    </xf>
    <xf numFmtId="0" fontId="39" fillId="7" borderId="17" xfId="0" applyFont="1" applyFill="1" applyBorder="1" applyAlignment="1">
      <alignment horizontal="left" vertical="top" wrapText="1"/>
    </xf>
    <xf numFmtId="49" fontId="40" fillId="7" borderId="18" xfId="0" applyNumberFormat="1" applyFont="1" applyFill="1" applyBorder="1" applyAlignment="1">
      <alignment horizontal="left" vertical="top" wrapText="1"/>
    </xf>
    <xf numFmtId="0" fontId="20" fillId="0" borderId="5" xfId="2" applyBorder="1" applyAlignment="1">
      <alignment horizontal="left" vertical="top" wrapText="1"/>
    </xf>
    <xf numFmtId="0" fontId="39" fillId="7" borderId="19" xfId="0" applyFont="1" applyFill="1" applyBorder="1" applyAlignment="1">
      <alignment horizontal="left" vertical="top" wrapText="1"/>
    </xf>
    <xf numFmtId="0" fontId="9" fillId="7" borderId="17" xfId="0" applyFont="1" applyFill="1" applyBorder="1" applyAlignment="1">
      <alignment horizontal="left" vertical="top" wrapText="1"/>
    </xf>
    <xf numFmtId="1" fontId="39" fillId="7" borderId="17" xfId="0" applyNumberFormat="1" applyFont="1" applyFill="1" applyBorder="1" applyAlignment="1">
      <alignment horizontal="left" vertical="top" wrapText="1"/>
    </xf>
    <xf numFmtId="0" fontId="39" fillId="7" borderId="20" xfId="0" applyFont="1" applyFill="1" applyBorder="1" applyAlignment="1">
      <alignment horizontal="left" vertical="top" wrapText="1"/>
    </xf>
    <xf numFmtId="0" fontId="39" fillId="7" borderId="21" xfId="0" applyFont="1" applyFill="1" applyBorder="1" applyAlignment="1">
      <alignment horizontal="left" vertical="top" wrapText="1"/>
    </xf>
    <xf numFmtId="0" fontId="39" fillId="7" borderId="21" xfId="0" applyFont="1" applyFill="1" applyBorder="1" applyAlignment="1">
      <alignment horizontal="left" wrapText="1"/>
    </xf>
    <xf numFmtId="49" fontId="20" fillId="3" borderId="22" xfId="2" applyNumberFormat="1" applyFill="1" applyBorder="1" applyAlignment="1">
      <alignment horizontal="left" vertical="top" wrapText="1"/>
    </xf>
    <xf numFmtId="0" fontId="42" fillId="3" borderId="17" xfId="0" applyFont="1" applyFill="1" applyBorder="1" applyAlignment="1">
      <alignment horizontal="left" vertical="top" wrapText="1"/>
    </xf>
    <xf numFmtId="0" fontId="43" fillId="0" borderId="17" xfId="0" applyFont="1" applyBorder="1" applyAlignment="1">
      <alignment vertical="top" wrapText="1"/>
    </xf>
    <xf numFmtId="49" fontId="40" fillId="0" borderId="17" xfId="0" applyNumberFormat="1" applyFont="1" applyBorder="1" applyAlignment="1">
      <alignment horizontal="left" vertical="top" wrapText="1"/>
    </xf>
    <xf numFmtId="0" fontId="20" fillId="3" borderId="17" xfId="2" applyFill="1" applyBorder="1" applyAlignment="1">
      <alignment horizontal="left" vertical="top" wrapText="1"/>
    </xf>
    <xf numFmtId="49" fontId="37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7" fillId="0" borderId="17" xfId="0" applyNumberFormat="1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1" fontId="37" fillId="0" borderId="17" xfId="0" applyNumberFormat="1" applyFont="1" applyBorder="1" applyAlignment="1">
      <alignment horizontal="left" wrapText="1"/>
    </xf>
    <xf numFmtId="0" fontId="4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7" fillId="0" borderId="17" xfId="0" applyNumberFormat="1" applyFont="1" applyBorder="1" applyAlignment="1">
      <alignment horizontal="left" vertical="top"/>
    </xf>
    <xf numFmtId="49" fontId="45" fillId="15" borderId="17" xfId="0" applyNumberFormat="1" applyFont="1" applyFill="1" applyBorder="1" applyAlignment="1">
      <alignment horizontal="left" vertical="top" wrapText="1"/>
    </xf>
    <xf numFmtId="0" fontId="46" fillId="3" borderId="17" xfId="0" applyFont="1" applyFill="1" applyBorder="1" applyAlignment="1">
      <alignment horizontal="left" wrapText="1"/>
    </xf>
    <xf numFmtId="0" fontId="37" fillId="3" borderId="17" xfId="0" applyFont="1" applyFill="1" applyBorder="1" applyAlignment="1">
      <alignment horizontal="left" vertical="top"/>
    </xf>
    <xf numFmtId="0" fontId="42" fillId="0" borderId="17" xfId="0" applyFont="1" applyBorder="1" applyAlignment="1">
      <alignment horizontal="left" vertical="top" wrapText="1"/>
    </xf>
    <xf numFmtId="0" fontId="37" fillId="0" borderId="17" xfId="0" applyFont="1" applyBorder="1" applyAlignment="1">
      <alignment horizontal="left" vertical="top"/>
    </xf>
    <xf numFmtId="2" fontId="47" fillId="3" borderId="17" xfId="0" applyNumberFormat="1" applyFont="1" applyFill="1" applyBorder="1" applyAlignment="1">
      <alignment horizontal="left" wrapText="1"/>
    </xf>
    <xf numFmtId="0" fontId="12" fillId="0" borderId="17" xfId="0" applyFont="1" applyBorder="1" applyAlignment="1">
      <alignment horizontal="left" vertical="top" wrapText="1"/>
    </xf>
    <xf numFmtId="0" fontId="37" fillId="0" borderId="17" xfId="0" applyFont="1" applyBorder="1" applyAlignment="1">
      <alignment horizontal="left"/>
    </xf>
    <xf numFmtId="1" fontId="37" fillId="0" borderId="17" xfId="0" applyNumberFormat="1" applyFont="1" applyBorder="1" applyAlignment="1">
      <alignment horizontal="left"/>
    </xf>
    <xf numFmtId="0" fontId="12" fillId="0" borderId="17" xfId="0" applyFont="1" applyBorder="1" applyAlignment="1">
      <alignment horizontal="left" wrapText="1"/>
    </xf>
    <xf numFmtId="2" fontId="47" fillId="3" borderId="17" xfId="0" applyNumberFormat="1" applyFont="1" applyFill="1" applyBorder="1" applyAlignment="1">
      <alignment horizontal="left" vertical="top" wrapText="1"/>
    </xf>
    <xf numFmtId="164" fontId="12" fillId="0" borderId="17" xfId="0" applyNumberFormat="1" applyFont="1" applyBorder="1" applyAlignment="1">
      <alignment horizontal="left" vertical="top" wrapText="1"/>
    </xf>
    <xf numFmtId="0" fontId="46" fillId="3" borderId="17" xfId="0" applyFont="1" applyFill="1" applyBorder="1" applyAlignment="1">
      <alignment horizontal="left" vertical="top" wrapText="1"/>
    </xf>
    <xf numFmtId="0" fontId="47" fillId="0" borderId="17" xfId="0" applyFont="1" applyBorder="1" applyAlignment="1">
      <alignment horizontal="left" vertical="top" wrapText="1"/>
    </xf>
    <xf numFmtId="2" fontId="37" fillId="3" borderId="17" xfId="0" applyNumberFormat="1" applyFont="1" applyFill="1" applyBorder="1" applyAlignment="1">
      <alignment horizontal="left" vertical="top" wrapText="1"/>
    </xf>
    <xf numFmtId="2" fontId="37" fillId="0" borderId="17" xfId="0" applyNumberFormat="1" applyFont="1" applyBorder="1" applyAlignment="1">
      <alignment horizontal="left" vertical="top"/>
    </xf>
    <xf numFmtId="49" fontId="9" fillId="0" borderId="17" xfId="0" applyNumberFormat="1" applyFont="1" applyBorder="1" applyAlignment="1">
      <alignment horizontal="left" vertical="top" wrapText="1"/>
    </xf>
    <xf numFmtId="0" fontId="20" fillId="0" borderId="17" xfId="2" applyBorder="1" applyAlignment="1">
      <alignment horizontal="left" vertical="top" wrapText="1"/>
    </xf>
    <xf numFmtId="0" fontId="10" fillId="0" borderId="19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49" fillId="0" borderId="17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37" fillId="0" borderId="19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6" fillId="0" borderId="17" xfId="0" applyFont="1" applyBorder="1" applyAlignment="1">
      <alignment horizontal="left" wrapText="1"/>
    </xf>
    <xf numFmtId="0" fontId="30" fillId="0" borderId="0" xfId="0" applyFont="1" applyAlignment="1">
      <alignment horizontal="left"/>
    </xf>
    <xf numFmtId="0" fontId="34" fillId="3" borderId="9" xfId="0" applyFont="1" applyFill="1" applyBorder="1" applyAlignment="1">
      <alignment horizontal="left" vertical="center" wrapText="1"/>
    </xf>
    <xf numFmtId="0" fontId="34" fillId="3" borderId="33" xfId="0" applyFont="1" applyFill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/>
    </xf>
    <xf numFmtId="0" fontId="30" fillId="0" borderId="2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1" fillId="3" borderId="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left" vertical="center"/>
    </xf>
    <xf numFmtId="0" fontId="32" fillId="4" borderId="6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left" vertical="center"/>
    </xf>
    <xf numFmtId="0" fontId="32" fillId="4" borderId="8" xfId="0" applyFont="1" applyFill="1" applyBorder="1" applyAlignment="1">
      <alignment horizontal="left" vertical="center"/>
    </xf>
    <xf numFmtId="0" fontId="33" fillId="0" borderId="5" xfId="0" applyFont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533399</xdr:colOff>
      <xdr:row>3</xdr:row>
      <xdr:rowOff>181183</xdr:rowOff>
    </xdr:from>
    <xdr:ext cx="2666145" cy="870377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533399" y="950803"/>
          <a:ext cx="2666145" cy="87037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131988</xdr:colOff>
      <xdr:row>1</xdr:row>
      <xdr:rowOff>85724</xdr:rowOff>
    </xdr:from>
    <xdr:to>
      <xdr:col>0</xdr:col>
      <xdr:colOff>1919821</xdr:colOff>
      <xdr:row>7</xdr:row>
      <xdr:rowOff>152399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17FFCF3-178D-4111-88DF-EA8D1243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88" y="266699"/>
          <a:ext cx="1787833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lck.ru/3Bxrfk" TargetMode="External"/><Relationship Id="rId21" Type="http://schemas.openxmlformats.org/officeDocument/2006/relationships/hyperlink" Target="https://clck.ru/3BxrFv" TargetMode="External"/><Relationship Id="rId42" Type="http://schemas.openxmlformats.org/officeDocument/2006/relationships/hyperlink" Target="https://clck.ru/3BxsaH" TargetMode="External"/><Relationship Id="rId47" Type="http://schemas.openxmlformats.org/officeDocument/2006/relationships/hyperlink" Target="https://clck.ru/3BxudK" TargetMode="External"/><Relationship Id="rId63" Type="http://schemas.openxmlformats.org/officeDocument/2006/relationships/hyperlink" Target="https://clck.ru/3C7Fro" TargetMode="External"/><Relationship Id="rId68" Type="http://schemas.openxmlformats.org/officeDocument/2006/relationships/hyperlink" Target="https://clck.ru/3C6bzi" TargetMode="External"/><Relationship Id="rId84" Type="http://schemas.openxmlformats.org/officeDocument/2006/relationships/hyperlink" Target="https://clck.ru/3Ft2iV" TargetMode="External"/><Relationship Id="rId89" Type="http://schemas.openxmlformats.org/officeDocument/2006/relationships/hyperlink" Target="https://clck.ru/3Gi9LC" TargetMode="External"/><Relationship Id="rId112" Type="http://schemas.openxmlformats.org/officeDocument/2006/relationships/hyperlink" Target="https://clck.ru/3PMYPH" TargetMode="External"/><Relationship Id="rId16" Type="http://schemas.openxmlformats.org/officeDocument/2006/relationships/hyperlink" Target="https://clck.ru/3Bxr6Y" TargetMode="External"/><Relationship Id="rId107" Type="http://schemas.openxmlformats.org/officeDocument/2006/relationships/hyperlink" Target="https://clck.ru/3Nbm3x" TargetMode="External"/><Relationship Id="rId11" Type="http://schemas.openxmlformats.org/officeDocument/2006/relationships/hyperlink" Target="https://clck.ru/3BxqvX" TargetMode="External"/><Relationship Id="rId24" Type="http://schemas.openxmlformats.org/officeDocument/2006/relationships/hyperlink" Target="https://clck.ru/3BxrcC" TargetMode="External"/><Relationship Id="rId32" Type="http://schemas.openxmlformats.org/officeDocument/2006/relationships/hyperlink" Target="https://clck.ru/3BxrpT" TargetMode="External"/><Relationship Id="rId37" Type="http://schemas.openxmlformats.org/officeDocument/2006/relationships/hyperlink" Target="https://clck.ru/3BxsBP" TargetMode="External"/><Relationship Id="rId40" Type="http://schemas.openxmlformats.org/officeDocument/2006/relationships/hyperlink" Target="https://clck.ru/3CrFSS" TargetMode="External"/><Relationship Id="rId45" Type="http://schemas.openxmlformats.org/officeDocument/2006/relationships/hyperlink" Target="https://clck.ru/3BxuWq" TargetMode="External"/><Relationship Id="rId53" Type="http://schemas.openxmlformats.org/officeDocument/2006/relationships/hyperlink" Target="https://clck.ru/3Bxuze" TargetMode="External"/><Relationship Id="rId58" Type="http://schemas.openxmlformats.org/officeDocument/2006/relationships/hyperlink" Target="https://clck.ru/3C6bvR" TargetMode="External"/><Relationship Id="rId66" Type="http://schemas.openxmlformats.org/officeDocument/2006/relationships/hyperlink" Target="https://clck.ru/3C6byt" TargetMode="External"/><Relationship Id="rId74" Type="http://schemas.openxmlformats.org/officeDocument/2006/relationships/hyperlink" Target="https://clck.ru/3FeDEX" TargetMode="External"/><Relationship Id="rId79" Type="http://schemas.openxmlformats.org/officeDocument/2006/relationships/hyperlink" Target="https://clck.ru/3FeRJS" TargetMode="External"/><Relationship Id="rId87" Type="http://schemas.openxmlformats.org/officeDocument/2006/relationships/hyperlink" Target="https://clck.ru/3GRvJ7" TargetMode="External"/><Relationship Id="rId102" Type="http://schemas.openxmlformats.org/officeDocument/2006/relationships/hyperlink" Target="https://clck.ru/3LkFPo" TargetMode="External"/><Relationship Id="rId110" Type="http://schemas.openxmlformats.org/officeDocument/2006/relationships/hyperlink" Target="https://clck.ru/3PMYG7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https://clck.ru/3Bxqbc" TargetMode="External"/><Relationship Id="rId61" Type="http://schemas.openxmlformats.org/officeDocument/2006/relationships/hyperlink" Target="https://clck.ru/3C7FtT" TargetMode="External"/><Relationship Id="rId82" Type="http://schemas.openxmlformats.org/officeDocument/2006/relationships/hyperlink" Target="https://clck.ru/3FibRN" TargetMode="External"/><Relationship Id="rId90" Type="http://schemas.openxmlformats.org/officeDocument/2006/relationships/hyperlink" Target="https://clck.ru/3Gi9PH" TargetMode="External"/><Relationship Id="rId95" Type="http://schemas.openxmlformats.org/officeDocument/2006/relationships/hyperlink" Target="https://clck.ru/3HYdGh" TargetMode="External"/><Relationship Id="rId19" Type="http://schemas.openxmlformats.org/officeDocument/2006/relationships/hyperlink" Target="https://clck.ru/3EfihB" TargetMode="External"/><Relationship Id="rId14" Type="http://schemas.openxmlformats.org/officeDocument/2006/relationships/hyperlink" Target="https://clck.ru/3Bxr2o" TargetMode="External"/><Relationship Id="rId22" Type="http://schemas.openxmlformats.org/officeDocument/2006/relationships/hyperlink" Target="https://clck.ru/3BxrHw" TargetMode="External"/><Relationship Id="rId27" Type="http://schemas.openxmlformats.org/officeDocument/2006/relationships/hyperlink" Target="https://clck.ru/3Bxrh2" TargetMode="External"/><Relationship Id="rId30" Type="http://schemas.openxmlformats.org/officeDocument/2006/relationships/hyperlink" Target="https://clck.ru/3AmaXY" TargetMode="External"/><Relationship Id="rId35" Type="http://schemas.openxmlformats.org/officeDocument/2006/relationships/hyperlink" Target="https://clck.ru/3Bxrzk" TargetMode="External"/><Relationship Id="rId43" Type="http://schemas.openxmlformats.org/officeDocument/2006/relationships/hyperlink" Target="https://clck.ru/3CrFaK" TargetMode="External"/><Relationship Id="rId48" Type="http://schemas.openxmlformats.org/officeDocument/2006/relationships/hyperlink" Target="https://clck.ru/3Ax34A" TargetMode="External"/><Relationship Id="rId56" Type="http://schemas.openxmlformats.org/officeDocument/2006/relationships/hyperlink" Target="https://clck.ru/3C8McN" TargetMode="External"/><Relationship Id="rId64" Type="http://schemas.openxmlformats.org/officeDocument/2006/relationships/hyperlink" Target="https://clck.ru/3C7Fq6" TargetMode="External"/><Relationship Id="rId69" Type="http://schemas.openxmlformats.org/officeDocument/2006/relationships/hyperlink" Target="https://clck.ru/3C6c3U" TargetMode="External"/><Relationship Id="rId77" Type="http://schemas.openxmlformats.org/officeDocument/2006/relationships/hyperlink" Target="https://clck.ru/3FeH79" TargetMode="External"/><Relationship Id="rId100" Type="http://schemas.openxmlformats.org/officeDocument/2006/relationships/hyperlink" Target="https://clck.ru/3HYgsh" TargetMode="External"/><Relationship Id="rId105" Type="http://schemas.openxmlformats.org/officeDocument/2006/relationships/hyperlink" Target="https://clck.ru/3Nbkxv" TargetMode="External"/><Relationship Id="rId113" Type="http://schemas.openxmlformats.org/officeDocument/2006/relationships/hyperlink" Target="https://clck.ru/3PVxVu" TargetMode="External"/><Relationship Id="rId8" Type="http://schemas.openxmlformats.org/officeDocument/2006/relationships/hyperlink" Target="https://clck.ru/3BxqoH" TargetMode="External"/><Relationship Id="rId51" Type="http://schemas.openxmlformats.org/officeDocument/2006/relationships/hyperlink" Target="https://clck.ru/3AmawS" TargetMode="External"/><Relationship Id="rId72" Type="http://schemas.openxmlformats.org/officeDocument/2006/relationships/hyperlink" Target="https://clck.ru/3C7Fdd" TargetMode="External"/><Relationship Id="rId80" Type="http://schemas.openxmlformats.org/officeDocument/2006/relationships/hyperlink" Target="https://clck.ru/3FibEm" TargetMode="External"/><Relationship Id="rId85" Type="http://schemas.openxmlformats.org/officeDocument/2006/relationships/hyperlink" Target="https://clck.ru/3Ft2mL" TargetMode="External"/><Relationship Id="rId93" Type="http://schemas.openxmlformats.org/officeDocument/2006/relationships/hyperlink" Target="https://clck.ru/3BxrDA" TargetMode="External"/><Relationship Id="rId98" Type="http://schemas.openxmlformats.org/officeDocument/2006/relationships/hyperlink" Target="https://clck.ru/3HYfg5" TargetMode="External"/><Relationship Id="rId3" Type="http://schemas.openxmlformats.org/officeDocument/2006/relationships/hyperlink" Target="https://clck.ru/3BxqTG" TargetMode="External"/><Relationship Id="rId12" Type="http://schemas.openxmlformats.org/officeDocument/2006/relationships/hyperlink" Target="https://clck.ru/3Bxqxn" TargetMode="External"/><Relationship Id="rId17" Type="http://schemas.openxmlformats.org/officeDocument/2006/relationships/hyperlink" Target="https://clck.ru/3BxrAh" TargetMode="External"/><Relationship Id="rId25" Type="http://schemas.openxmlformats.org/officeDocument/2006/relationships/hyperlink" Target="https://clck.ru/3Bxrej" TargetMode="External"/><Relationship Id="rId33" Type="http://schemas.openxmlformats.org/officeDocument/2006/relationships/hyperlink" Target="https://clck.ru/3BxrrB" TargetMode="External"/><Relationship Id="rId38" Type="http://schemas.openxmlformats.org/officeDocument/2006/relationships/hyperlink" Target="https://clck.ru/3BxsEP" TargetMode="External"/><Relationship Id="rId46" Type="http://schemas.openxmlformats.org/officeDocument/2006/relationships/hyperlink" Target="https://clck.ru/3BxuZi" TargetMode="External"/><Relationship Id="rId59" Type="http://schemas.openxmlformats.org/officeDocument/2006/relationships/hyperlink" Target="https://clck.ru/3C7Fys" TargetMode="External"/><Relationship Id="rId67" Type="http://schemas.openxmlformats.org/officeDocument/2006/relationships/hyperlink" Target="https://clck.ru/3C8Mi6" TargetMode="External"/><Relationship Id="rId103" Type="http://schemas.openxmlformats.org/officeDocument/2006/relationships/hyperlink" Target="https://clck.ru/3Nbkt4" TargetMode="External"/><Relationship Id="rId108" Type="http://schemas.openxmlformats.org/officeDocument/2006/relationships/hyperlink" Target="https://clck.ru/3P3hnf" TargetMode="External"/><Relationship Id="rId116" Type="http://schemas.openxmlformats.org/officeDocument/2006/relationships/drawing" Target="../drawings/drawing1.xml"/><Relationship Id="rId20" Type="http://schemas.openxmlformats.org/officeDocument/2006/relationships/hyperlink" Target="https://clck.ru/3BxrEs" TargetMode="External"/><Relationship Id="rId41" Type="http://schemas.openxmlformats.org/officeDocument/2006/relationships/hyperlink" Target="https://clck.ru/3CrFWL" TargetMode="External"/><Relationship Id="rId54" Type="http://schemas.openxmlformats.org/officeDocument/2006/relationships/hyperlink" Target="https://clck.ru/3Bxv5k" TargetMode="External"/><Relationship Id="rId62" Type="http://schemas.openxmlformats.org/officeDocument/2006/relationships/hyperlink" Target="https://clck.ru/3C6bxN" TargetMode="External"/><Relationship Id="rId70" Type="http://schemas.openxmlformats.org/officeDocument/2006/relationships/hyperlink" Target="https://clck.ru/3C6c4c" TargetMode="External"/><Relationship Id="rId75" Type="http://schemas.openxmlformats.org/officeDocument/2006/relationships/hyperlink" Target="https://clck.ru/3FeDHP" TargetMode="External"/><Relationship Id="rId83" Type="http://schemas.openxmlformats.org/officeDocument/2006/relationships/hyperlink" Target="https://clck.ru/3BxsHa" TargetMode="External"/><Relationship Id="rId88" Type="http://schemas.openxmlformats.org/officeDocument/2006/relationships/hyperlink" Target="https://clck.ru/3Gi9Hy" TargetMode="External"/><Relationship Id="rId91" Type="http://schemas.openxmlformats.org/officeDocument/2006/relationships/hyperlink" Target="https://clck.ru/3Gi9Ru" TargetMode="External"/><Relationship Id="rId96" Type="http://schemas.openxmlformats.org/officeDocument/2006/relationships/hyperlink" Target="https://clck.ru/3HYdxQ" TargetMode="External"/><Relationship Id="rId111" Type="http://schemas.openxmlformats.org/officeDocument/2006/relationships/hyperlink" Target="https://clck.ru/3PMYKp" TargetMode="External"/><Relationship Id="rId1" Type="http://schemas.openxmlformats.org/officeDocument/2006/relationships/hyperlink" Target="https://clck.ru/3EfiaA" TargetMode="External"/><Relationship Id="rId6" Type="http://schemas.openxmlformats.org/officeDocument/2006/relationships/hyperlink" Target="https://clck.ru/3Bxqdb" TargetMode="External"/><Relationship Id="rId15" Type="http://schemas.openxmlformats.org/officeDocument/2006/relationships/hyperlink" Target="https://clck.ru/3Bxr58" TargetMode="External"/><Relationship Id="rId23" Type="http://schemas.openxmlformats.org/officeDocument/2006/relationships/hyperlink" Target="https://clck.ru/3BxrMj" TargetMode="External"/><Relationship Id="rId28" Type="http://schemas.openxmlformats.org/officeDocument/2006/relationships/hyperlink" Target="https://clck.ru/3BxrjH" TargetMode="External"/><Relationship Id="rId36" Type="http://schemas.openxmlformats.org/officeDocument/2006/relationships/hyperlink" Target="https://clck.ru/3Bxrwv" TargetMode="External"/><Relationship Id="rId49" Type="http://schemas.openxmlformats.org/officeDocument/2006/relationships/hyperlink" Target="https://clck.ru/3Ax2xa" TargetMode="External"/><Relationship Id="rId57" Type="http://schemas.openxmlformats.org/officeDocument/2006/relationships/hyperlink" Target="https://clck.ru/3C8NKB" TargetMode="External"/><Relationship Id="rId106" Type="http://schemas.openxmlformats.org/officeDocument/2006/relationships/hyperlink" Target="https://clck.ru/3Nbm2C" TargetMode="External"/><Relationship Id="rId114" Type="http://schemas.openxmlformats.org/officeDocument/2006/relationships/hyperlink" Target="https://clck.ru/3PVxY6" TargetMode="External"/><Relationship Id="rId10" Type="http://schemas.openxmlformats.org/officeDocument/2006/relationships/hyperlink" Target="https://clck.ru/3BxquC" TargetMode="External"/><Relationship Id="rId31" Type="http://schemas.openxmlformats.org/officeDocument/2006/relationships/hyperlink" Target="https://clck.ru/3BxrmN" TargetMode="External"/><Relationship Id="rId44" Type="http://schemas.openxmlformats.org/officeDocument/2006/relationships/hyperlink" Target="https://clck.ru/3BxseS" TargetMode="External"/><Relationship Id="rId52" Type="http://schemas.openxmlformats.org/officeDocument/2006/relationships/hyperlink" Target="https://clck.ru/3Bxuqp" TargetMode="External"/><Relationship Id="rId60" Type="http://schemas.openxmlformats.org/officeDocument/2006/relationships/hyperlink" Target="https://clck.ru/3C7FuZ" TargetMode="External"/><Relationship Id="rId65" Type="http://schemas.openxmlformats.org/officeDocument/2006/relationships/hyperlink" Target="https://clck.ru/3C7FoX" TargetMode="External"/><Relationship Id="rId73" Type="http://schemas.openxmlformats.org/officeDocument/2006/relationships/hyperlink" Target="https://clck.ru/3FeD7i" TargetMode="External"/><Relationship Id="rId78" Type="http://schemas.openxmlformats.org/officeDocument/2006/relationships/hyperlink" Target="https://clck.ru/3FeHPY" TargetMode="External"/><Relationship Id="rId81" Type="http://schemas.openxmlformats.org/officeDocument/2006/relationships/hyperlink" Target="https://clck.ru/3FibKN" TargetMode="External"/><Relationship Id="rId86" Type="http://schemas.openxmlformats.org/officeDocument/2006/relationships/hyperlink" Target="https://clck.ru/3Ft2oP" TargetMode="External"/><Relationship Id="rId94" Type="http://schemas.openxmlformats.org/officeDocument/2006/relationships/hyperlink" Target="https://clck.ru/3HYd3s" TargetMode="External"/><Relationship Id="rId99" Type="http://schemas.openxmlformats.org/officeDocument/2006/relationships/hyperlink" Target="https://clck.ru/3HYg3h" TargetMode="External"/><Relationship Id="rId101" Type="http://schemas.openxmlformats.org/officeDocument/2006/relationships/hyperlink" Target="https://clck.ru/3BxunR" TargetMode="External"/><Relationship Id="rId4" Type="http://schemas.openxmlformats.org/officeDocument/2006/relationships/hyperlink" Target="https://clck.ru/3BxqWN" TargetMode="External"/><Relationship Id="rId9" Type="http://schemas.openxmlformats.org/officeDocument/2006/relationships/hyperlink" Target="https://clck.ru/3Bxqqp" TargetMode="External"/><Relationship Id="rId13" Type="http://schemas.openxmlformats.org/officeDocument/2006/relationships/hyperlink" Target="https://clck.ru/3BxqzN" TargetMode="External"/><Relationship Id="rId18" Type="http://schemas.openxmlformats.org/officeDocument/2006/relationships/hyperlink" Target="https://clck.ru/3Efirs" TargetMode="External"/><Relationship Id="rId39" Type="http://schemas.openxmlformats.org/officeDocument/2006/relationships/hyperlink" Target="https://clck.ru/3BxsGR" TargetMode="External"/><Relationship Id="rId109" Type="http://schemas.openxmlformats.org/officeDocument/2006/relationships/hyperlink" Target="https://clck.ru/3PMYBT" TargetMode="External"/><Relationship Id="rId34" Type="http://schemas.openxmlformats.org/officeDocument/2006/relationships/hyperlink" Target="https://clck.ru/3Bxrtw" TargetMode="External"/><Relationship Id="rId50" Type="http://schemas.openxmlformats.org/officeDocument/2006/relationships/hyperlink" Target="https://clck.ru/3Bxufi" TargetMode="External"/><Relationship Id="rId55" Type="http://schemas.openxmlformats.org/officeDocument/2006/relationships/hyperlink" Target="https://clck.ru/3C7G87" TargetMode="External"/><Relationship Id="rId76" Type="http://schemas.openxmlformats.org/officeDocument/2006/relationships/hyperlink" Target="https://clck.ru/3FeDMN" TargetMode="External"/><Relationship Id="rId97" Type="http://schemas.openxmlformats.org/officeDocument/2006/relationships/hyperlink" Target="https://clck.ru/3HYfLJ" TargetMode="External"/><Relationship Id="rId104" Type="http://schemas.openxmlformats.org/officeDocument/2006/relationships/hyperlink" Target="https://clck.ru/3Nbkw8" TargetMode="External"/><Relationship Id="rId7" Type="http://schemas.openxmlformats.org/officeDocument/2006/relationships/hyperlink" Target="https://clck.ru/3Bxqiy" TargetMode="External"/><Relationship Id="rId71" Type="http://schemas.openxmlformats.org/officeDocument/2006/relationships/hyperlink" Target="https://clck.ru/3C7FTe" TargetMode="External"/><Relationship Id="rId92" Type="http://schemas.openxmlformats.org/officeDocument/2006/relationships/hyperlink" Target="https://clck.ru/3Gi9w9" TargetMode="External"/><Relationship Id="rId2" Type="http://schemas.openxmlformats.org/officeDocument/2006/relationships/hyperlink" Target="https://clck.ru/3Efid7" TargetMode="External"/><Relationship Id="rId29" Type="http://schemas.openxmlformats.org/officeDocument/2006/relationships/hyperlink" Target="https://clck.ru/3AmaM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lck.ru/3PR8c7" TargetMode="External"/><Relationship Id="rId13" Type="http://schemas.openxmlformats.org/officeDocument/2006/relationships/hyperlink" Target="https://clck.ru/3PR94Q" TargetMode="External"/><Relationship Id="rId18" Type="http://schemas.openxmlformats.org/officeDocument/2006/relationships/hyperlink" Target="https://clck.ru/3PR9DV" TargetMode="External"/><Relationship Id="rId3" Type="http://schemas.openxmlformats.org/officeDocument/2006/relationships/hyperlink" Target="https://clck.ru/3PR8TG" TargetMode="External"/><Relationship Id="rId7" Type="http://schemas.openxmlformats.org/officeDocument/2006/relationships/hyperlink" Target="https://clck.ru/3PR8bS" TargetMode="External"/><Relationship Id="rId12" Type="http://schemas.openxmlformats.org/officeDocument/2006/relationships/hyperlink" Target="https://clck.ru/3PR8za" TargetMode="External"/><Relationship Id="rId17" Type="http://schemas.openxmlformats.org/officeDocument/2006/relationships/hyperlink" Target="https://clck.ru/3PR9BD" TargetMode="External"/><Relationship Id="rId2" Type="http://schemas.openxmlformats.org/officeDocument/2006/relationships/hyperlink" Target="https://clck.ru/3PR8Rm" TargetMode="External"/><Relationship Id="rId16" Type="http://schemas.openxmlformats.org/officeDocument/2006/relationships/hyperlink" Target="https://clck.ru/3PR99n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clck.ru/3PR8Qm" TargetMode="External"/><Relationship Id="rId6" Type="http://schemas.openxmlformats.org/officeDocument/2006/relationships/hyperlink" Target="https://clck.ru/3PR8Yk" TargetMode="External"/><Relationship Id="rId11" Type="http://schemas.openxmlformats.org/officeDocument/2006/relationships/hyperlink" Target="https://clck.ru/3PR8ag" TargetMode="External"/><Relationship Id="rId5" Type="http://schemas.openxmlformats.org/officeDocument/2006/relationships/hyperlink" Target="https://clck.ru/3PR8Xu" TargetMode="External"/><Relationship Id="rId15" Type="http://schemas.openxmlformats.org/officeDocument/2006/relationships/hyperlink" Target="https://clck.ru/3PR98Y" TargetMode="External"/><Relationship Id="rId10" Type="http://schemas.openxmlformats.org/officeDocument/2006/relationships/hyperlink" Target="https://clck.ru/3PR8fM" TargetMode="External"/><Relationship Id="rId19" Type="http://schemas.openxmlformats.org/officeDocument/2006/relationships/hyperlink" Target="https://clck.ru/3PR9Eb" TargetMode="External"/><Relationship Id="rId4" Type="http://schemas.openxmlformats.org/officeDocument/2006/relationships/hyperlink" Target="https://clck.ru/3PR8WL" TargetMode="External"/><Relationship Id="rId9" Type="http://schemas.openxmlformats.org/officeDocument/2006/relationships/hyperlink" Target="https://clck.ru/3PR8eD" TargetMode="External"/><Relationship Id="rId14" Type="http://schemas.openxmlformats.org/officeDocument/2006/relationships/hyperlink" Target="https://clck.ru/3PR9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139"/>
  <sheetViews>
    <sheetView tabSelected="1" zoomScale="80" zoomScaleNormal="80" workbookViewId="0">
      <pane xSplit="1" topLeftCell="B1" activePane="topRight" state="frozen"/>
      <selection activeCell="A5" sqref="A5"/>
      <selection pane="topRight" activeCell="A15" sqref="A15"/>
    </sheetView>
  </sheetViews>
  <sheetFormatPr defaultRowHeight="12.75" outlineLevelRow="2" x14ac:dyDescent="0.2"/>
  <cols>
    <col min="1" max="1" width="62.42578125" style="1" customWidth="1"/>
    <col min="2" max="2" width="13.42578125" style="1" customWidth="1"/>
    <col min="3" max="3" width="10.28515625" style="77" customWidth="1"/>
    <col min="4" max="4" width="8.42578125" style="77" customWidth="1"/>
    <col min="5" max="5" width="8.5703125" style="77" customWidth="1"/>
    <col min="6" max="6" width="8.7109375" style="77" customWidth="1"/>
    <col min="7" max="7" width="11.5703125" style="77" hidden="1" customWidth="1"/>
    <col min="8" max="8" width="7.7109375" style="77" customWidth="1"/>
    <col min="9" max="9" width="12.28515625" style="130" hidden="1" customWidth="1"/>
    <col min="10" max="10" width="45.140625" style="1" customWidth="1"/>
    <col min="11" max="11" width="14.5703125" style="1" customWidth="1"/>
    <col min="12" max="12" width="20" style="1" customWidth="1"/>
    <col min="13" max="13" width="7.42578125" style="1" customWidth="1"/>
    <col min="14" max="14" width="9.5703125" style="1" customWidth="1"/>
    <col min="15" max="15" width="7.28515625" style="109" customWidth="1"/>
    <col min="16" max="16" width="10.42578125" style="1" customWidth="1"/>
    <col min="17" max="17" width="7.85546875" style="1" customWidth="1"/>
    <col min="18" max="18" width="6.7109375" style="1" customWidth="1"/>
    <col min="19" max="19" width="13.140625" style="88" customWidth="1"/>
    <col min="20" max="20" width="11.140625" customWidth="1"/>
    <col min="21" max="21" width="12.42578125" customWidth="1"/>
    <col min="22" max="23" width="5.7109375" customWidth="1"/>
    <col min="24" max="24" width="5.42578125" customWidth="1"/>
    <col min="25" max="25" width="8.28515625" customWidth="1"/>
  </cols>
  <sheetData>
    <row r="1" spans="1:52" ht="13.5" thickTop="1" x14ac:dyDescent="0.2">
      <c r="A1" s="235"/>
      <c r="B1" s="238" t="s">
        <v>0</v>
      </c>
      <c r="C1" s="239"/>
      <c r="D1" s="239"/>
      <c r="E1" s="239"/>
      <c r="F1" s="239"/>
      <c r="G1" s="239"/>
      <c r="H1" s="239"/>
      <c r="I1" s="239"/>
      <c r="J1" s="239"/>
      <c r="K1" s="239" t="s">
        <v>1</v>
      </c>
      <c r="L1" s="239"/>
      <c r="M1" s="242" t="s">
        <v>448</v>
      </c>
      <c r="N1" s="243"/>
      <c r="O1" s="243"/>
      <c r="P1" s="243"/>
      <c r="Q1" s="243"/>
      <c r="R1" s="24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2" ht="33" customHeight="1" x14ac:dyDescent="0.2">
      <c r="A2" s="236"/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5"/>
      <c r="N2" s="245"/>
      <c r="O2" s="245"/>
      <c r="P2" s="245"/>
      <c r="Q2" s="245"/>
      <c r="R2" s="24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 x14ac:dyDescent="0.2">
      <c r="A3" s="236"/>
      <c r="B3" s="240" t="s">
        <v>2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5"/>
      <c r="N3" s="245"/>
      <c r="O3" s="245"/>
      <c r="P3" s="245"/>
      <c r="Q3" s="245"/>
      <c r="R3" s="246"/>
    </row>
    <row r="4" spans="1:52" ht="18.600000000000001" customHeight="1" x14ac:dyDescent="0.2">
      <c r="A4" s="236"/>
      <c r="B4" s="240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5"/>
      <c r="N4" s="245"/>
      <c r="O4" s="245"/>
      <c r="P4" s="245"/>
      <c r="Q4" s="245"/>
      <c r="R4" s="246"/>
    </row>
    <row r="5" spans="1:52" ht="25.9" customHeight="1" x14ac:dyDescent="0.2">
      <c r="A5" s="236"/>
      <c r="B5" s="249" t="s">
        <v>3</v>
      </c>
      <c r="C5" s="250"/>
      <c r="D5" s="250"/>
      <c r="E5" s="250"/>
      <c r="F5" s="250"/>
      <c r="G5" s="250"/>
      <c r="H5" s="250"/>
      <c r="I5" s="250"/>
      <c r="J5" s="250"/>
      <c r="K5" s="250"/>
      <c r="L5" s="2" t="s">
        <v>4</v>
      </c>
      <c r="M5" s="245"/>
      <c r="N5" s="245"/>
      <c r="O5" s="245"/>
      <c r="P5" s="245"/>
      <c r="Q5" s="245"/>
      <c r="R5" s="24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52" ht="31.15" customHeight="1" x14ac:dyDescent="0.2">
      <c r="A6" s="236"/>
      <c r="B6" s="251" t="s">
        <v>5</v>
      </c>
      <c r="C6" s="252"/>
      <c r="D6" s="252"/>
      <c r="E6" s="252"/>
      <c r="F6" s="252"/>
      <c r="G6" s="252"/>
      <c r="H6" s="252"/>
      <c r="I6" s="252"/>
      <c r="J6" s="252"/>
      <c r="K6" s="252"/>
      <c r="L6" s="3">
        <f>SUM(Q:R)</f>
        <v>0</v>
      </c>
      <c r="M6" s="245"/>
      <c r="N6" s="245"/>
      <c r="O6" s="245"/>
      <c r="P6" s="245"/>
      <c r="Q6" s="245"/>
      <c r="R6" s="24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52" ht="30" customHeight="1" x14ac:dyDescent="0.2">
      <c r="A7" s="236"/>
      <c r="B7" s="253" t="s">
        <v>6</v>
      </c>
      <c r="C7" s="254"/>
      <c r="D7" s="254"/>
      <c r="E7" s="254"/>
      <c r="F7" s="254"/>
      <c r="G7" s="254"/>
      <c r="H7" s="254"/>
      <c r="I7" s="254"/>
      <c r="J7" s="254"/>
      <c r="K7" s="254"/>
      <c r="L7" s="4">
        <f>IF(SUM(Q:R)&lt;20000,SUM(Q:R),IF(SUM(Q:R)&lt;50000,SUM(Q:R)-(0.2*SUM(Q:R)),IF(SUM(Q:R)&lt;100000,SUM(Q:R)-(0.25*SUM(Q:R)),IF(SUM(Q:R)&lt;300000,SUM(Q:R)-(0.3*SUM(Q:R)),SUM(Q:R)-(0.4*SUM(Q:R))))))</f>
        <v>0</v>
      </c>
      <c r="M7" s="245"/>
      <c r="N7" s="245"/>
      <c r="O7" s="245"/>
      <c r="P7" s="245"/>
      <c r="Q7" s="245"/>
      <c r="R7" s="24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52" ht="28.9" customHeight="1" thickBot="1" x14ac:dyDescent="0.25">
      <c r="A8" s="237"/>
      <c r="B8" s="255" t="s">
        <v>7</v>
      </c>
      <c r="C8" s="256"/>
      <c r="D8" s="256"/>
      <c r="E8" s="256"/>
      <c r="F8" s="256"/>
      <c r="G8" s="256"/>
      <c r="H8" s="256"/>
      <c r="I8" s="256"/>
      <c r="J8" s="256"/>
      <c r="K8" s="256"/>
      <c r="L8" s="5">
        <f>SUM(B:B)</f>
        <v>0</v>
      </c>
      <c r="M8" s="247"/>
      <c r="N8" s="247"/>
      <c r="O8" s="247"/>
      <c r="P8" s="247"/>
      <c r="Q8" s="247"/>
      <c r="R8" s="24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52" s="6" customFormat="1" ht="18.600000000000001" customHeight="1" thickTop="1" thickBot="1" x14ac:dyDescent="0.3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89"/>
    </row>
    <row r="10" spans="1:52" ht="72.599999999999994" customHeight="1" thickTop="1" x14ac:dyDescent="0.2">
      <c r="A10" s="7" t="s">
        <v>8</v>
      </c>
      <c r="B10" s="8" t="s">
        <v>9</v>
      </c>
      <c r="C10" s="72" t="s">
        <v>10</v>
      </c>
      <c r="D10" s="72" t="s">
        <v>11</v>
      </c>
      <c r="E10" s="72" t="s">
        <v>12</v>
      </c>
      <c r="F10" s="72" t="s">
        <v>13</v>
      </c>
      <c r="G10" s="72" t="s">
        <v>14</v>
      </c>
      <c r="H10" s="72" t="s">
        <v>530</v>
      </c>
      <c r="I10" s="133" t="s">
        <v>463</v>
      </c>
      <c r="J10" s="9" t="s">
        <v>16</v>
      </c>
      <c r="K10" s="9" t="s">
        <v>17</v>
      </c>
      <c r="L10" s="9" t="s">
        <v>18</v>
      </c>
      <c r="M10" s="9" t="s">
        <v>19</v>
      </c>
      <c r="N10" s="9" t="s">
        <v>20</v>
      </c>
      <c r="O10" s="108" t="s">
        <v>406</v>
      </c>
      <c r="P10" s="10" t="s">
        <v>21</v>
      </c>
      <c r="Q10" s="258" t="s">
        <v>22</v>
      </c>
      <c r="R10" s="259"/>
      <c r="S10" s="267" t="s">
        <v>379</v>
      </c>
      <c r="T10" s="267"/>
      <c r="U10" s="92" t="s">
        <v>385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52" ht="27" customHeight="1" x14ac:dyDescent="0.2">
      <c r="A11" s="260" t="s">
        <v>23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2"/>
      <c r="P11" s="11"/>
      <c r="Q11" s="261"/>
      <c r="R11" s="261"/>
      <c r="S11" s="93"/>
      <c r="T11" s="42"/>
      <c r="U11" s="9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52" ht="19.149999999999999" customHeight="1" outlineLevel="1" x14ac:dyDescent="0.25">
      <c r="A12" s="263" t="s">
        <v>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5"/>
      <c r="P12" s="12"/>
      <c r="Q12" s="266"/>
      <c r="R12" s="266"/>
      <c r="S12" s="93"/>
      <c r="T12" s="101"/>
      <c r="U12" s="93"/>
    </row>
    <row r="13" spans="1:52" ht="15" customHeight="1" outlineLevel="1" x14ac:dyDescent="0.25">
      <c r="A13" s="13" t="s">
        <v>25</v>
      </c>
      <c r="B13" s="14"/>
      <c r="C13" s="15">
        <f t="shared" ref="C13:C100" si="0">H13-(H13*0.4)</f>
        <v>480</v>
      </c>
      <c r="D13" s="15">
        <f t="shared" ref="D13:D100" si="1">H13-(H13*0.3)</f>
        <v>560</v>
      </c>
      <c r="E13" s="15">
        <f t="shared" ref="E13:E100" si="2">H13-(H13*0.25)</f>
        <v>600</v>
      </c>
      <c r="F13" s="15">
        <f t="shared" ref="F13:F100" si="3">H13-(H13*0.2)</f>
        <v>640</v>
      </c>
      <c r="G13" s="143"/>
      <c r="H13" s="15">
        <v>800</v>
      </c>
      <c r="I13" s="131">
        <f>H13/2</f>
        <v>400</v>
      </c>
      <c r="J13" s="78" t="s">
        <v>317</v>
      </c>
      <c r="K13" s="16" t="s">
        <v>26</v>
      </c>
      <c r="L13" s="17" t="s">
        <v>27</v>
      </c>
      <c r="M13" s="18" t="s">
        <v>28</v>
      </c>
      <c r="N13" s="13" t="s">
        <v>29</v>
      </c>
      <c r="O13" s="19">
        <v>460</v>
      </c>
      <c r="P13" s="20">
        <v>20</v>
      </c>
      <c r="Q13" s="21">
        <f t="shared" ref="Q13:Q93" si="4">IF(B13="нет в наличии",0,IF(B13="по запросу",0,B13*H13))</f>
        <v>0</v>
      </c>
      <c r="R13" s="90"/>
      <c r="S13" s="93">
        <v>283430941</v>
      </c>
      <c r="T13" s="101"/>
      <c r="U13" s="93">
        <v>1758202536</v>
      </c>
    </row>
    <row r="14" spans="1:52" ht="14.45" customHeight="1" outlineLevel="2" x14ac:dyDescent="0.25">
      <c r="A14" s="13" t="s">
        <v>30</v>
      </c>
      <c r="B14" s="14"/>
      <c r="C14" s="15">
        <f t="shared" si="0"/>
        <v>480</v>
      </c>
      <c r="D14" s="15">
        <f t="shared" si="1"/>
        <v>560</v>
      </c>
      <c r="E14" s="15">
        <f t="shared" si="2"/>
        <v>600</v>
      </c>
      <c r="F14" s="15">
        <f t="shared" si="3"/>
        <v>640</v>
      </c>
      <c r="G14" s="15" t="e">
        <f>#REF!-#REF!*3%</f>
        <v>#REF!</v>
      </c>
      <c r="H14" s="15">
        <v>800</v>
      </c>
      <c r="I14" s="131">
        <f t="shared" ref="I14:I27" si="5">H14/2</f>
        <v>400</v>
      </c>
      <c r="J14" s="78" t="s">
        <v>318</v>
      </c>
      <c r="K14" s="22" t="s">
        <v>31</v>
      </c>
      <c r="L14" s="23" t="s">
        <v>32</v>
      </c>
      <c r="M14" s="13" t="s">
        <v>28</v>
      </c>
      <c r="N14" s="13" t="s">
        <v>29</v>
      </c>
      <c r="O14" s="19">
        <v>450</v>
      </c>
      <c r="P14" s="21">
        <v>20</v>
      </c>
      <c r="Q14" s="21">
        <f t="shared" si="4"/>
        <v>0</v>
      </c>
      <c r="R14" s="90"/>
      <c r="S14" s="93">
        <v>283432676</v>
      </c>
      <c r="T14" s="101"/>
      <c r="U14" s="93">
        <v>1758195086</v>
      </c>
    </row>
    <row r="15" spans="1:52" s="24" customFormat="1" ht="15" outlineLevel="2" x14ac:dyDescent="0.25">
      <c r="A15" s="25" t="s">
        <v>33</v>
      </c>
      <c r="B15" s="14"/>
      <c r="C15" s="15">
        <f t="shared" si="0"/>
        <v>480</v>
      </c>
      <c r="D15" s="15">
        <f t="shared" si="1"/>
        <v>560</v>
      </c>
      <c r="E15" s="15">
        <f t="shared" si="2"/>
        <v>600</v>
      </c>
      <c r="F15" s="15">
        <f t="shared" si="3"/>
        <v>640</v>
      </c>
      <c r="G15" s="15" t="e">
        <f>#REF!-#REF!*3%</f>
        <v>#REF!</v>
      </c>
      <c r="H15" s="15">
        <v>800</v>
      </c>
      <c r="I15" s="131">
        <f t="shared" si="5"/>
        <v>400</v>
      </c>
      <c r="J15" s="79" t="s">
        <v>319</v>
      </c>
      <c r="K15" s="26" t="s">
        <v>34</v>
      </c>
      <c r="L15" s="27" t="s">
        <v>35</v>
      </c>
      <c r="M15" s="28" t="s">
        <v>28</v>
      </c>
      <c r="N15" s="28" t="s">
        <v>29</v>
      </c>
      <c r="O15" s="19">
        <v>450</v>
      </c>
      <c r="P15" s="21">
        <v>20</v>
      </c>
      <c r="Q15" s="21">
        <f t="shared" si="4"/>
        <v>0</v>
      </c>
      <c r="R15" s="90"/>
      <c r="S15" s="94">
        <v>40526111</v>
      </c>
      <c r="T15" s="99"/>
      <c r="U15" s="94">
        <v>321916251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</row>
    <row r="16" spans="1:52" s="24" customFormat="1" ht="15" outlineLevel="2" x14ac:dyDescent="0.25">
      <c r="A16" s="25" t="s">
        <v>36</v>
      </c>
      <c r="B16" s="14"/>
      <c r="C16" s="15">
        <f t="shared" si="0"/>
        <v>480</v>
      </c>
      <c r="D16" s="15">
        <f t="shared" si="1"/>
        <v>560</v>
      </c>
      <c r="E16" s="15">
        <f t="shared" si="2"/>
        <v>600</v>
      </c>
      <c r="F16" s="15">
        <f t="shared" si="3"/>
        <v>640</v>
      </c>
      <c r="G16" s="15" t="e">
        <f>#REF!-#REF!*3%</f>
        <v>#REF!</v>
      </c>
      <c r="H16" s="15">
        <v>800</v>
      </c>
      <c r="I16" s="131">
        <f t="shared" si="5"/>
        <v>400</v>
      </c>
      <c r="J16" s="80" t="s">
        <v>320</v>
      </c>
      <c r="K16" s="26" t="s">
        <v>37</v>
      </c>
      <c r="L16" s="27" t="s">
        <v>38</v>
      </c>
      <c r="M16" s="28" t="s">
        <v>28</v>
      </c>
      <c r="N16" s="31" t="s">
        <v>29</v>
      </c>
      <c r="O16" s="19">
        <v>450</v>
      </c>
      <c r="P16" s="21">
        <v>20</v>
      </c>
      <c r="Q16" s="21">
        <f t="shared" si="4"/>
        <v>0</v>
      </c>
      <c r="R16" s="90"/>
      <c r="S16" s="94">
        <v>40526110</v>
      </c>
      <c r="T16" s="99"/>
      <c r="U16" s="94">
        <v>321925245</v>
      </c>
      <c r="AK16" s="30"/>
      <c r="AL16" s="30"/>
      <c r="AM16" s="30"/>
      <c r="AN16" s="30"/>
      <c r="AO16" s="30"/>
      <c r="AP16" s="30"/>
      <c r="AQ16" s="30"/>
    </row>
    <row r="17" spans="1:43" s="24" customFormat="1" ht="13.9" customHeight="1" outlineLevel="2" x14ac:dyDescent="0.25">
      <c r="A17" s="25" t="s">
        <v>39</v>
      </c>
      <c r="B17" s="14"/>
      <c r="C17" s="15">
        <f t="shared" si="0"/>
        <v>480</v>
      </c>
      <c r="D17" s="15">
        <f t="shared" si="1"/>
        <v>560</v>
      </c>
      <c r="E17" s="15">
        <f t="shared" si="2"/>
        <v>600</v>
      </c>
      <c r="F17" s="15">
        <f t="shared" si="3"/>
        <v>640</v>
      </c>
      <c r="G17" s="15" t="e">
        <f>#REF!-#REF!*3%</f>
        <v>#REF!</v>
      </c>
      <c r="H17" s="15">
        <v>800</v>
      </c>
      <c r="I17" s="131">
        <f t="shared" si="5"/>
        <v>400</v>
      </c>
      <c r="J17" s="79" t="s">
        <v>321</v>
      </c>
      <c r="K17" s="26" t="s">
        <v>41</v>
      </c>
      <c r="L17" s="27" t="s">
        <v>42</v>
      </c>
      <c r="M17" s="28" t="s">
        <v>28</v>
      </c>
      <c r="N17" s="31" t="s">
        <v>29</v>
      </c>
      <c r="O17" s="19">
        <v>450</v>
      </c>
      <c r="P17" s="21">
        <v>20</v>
      </c>
      <c r="Q17" s="21">
        <f t="shared" si="4"/>
        <v>0</v>
      </c>
      <c r="R17" s="90"/>
      <c r="S17" s="94">
        <v>150857012</v>
      </c>
      <c r="T17" s="99"/>
      <c r="U17" s="94">
        <v>892195547</v>
      </c>
      <c r="AK17" s="30"/>
      <c r="AL17" s="30"/>
      <c r="AM17" s="30"/>
      <c r="AN17" s="30"/>
      <c r="AO17" s="30"/>
      <c r="AP17" s="30"/>
      <c r="AQ17" s="30"/>
    </row>
    <row r="18" spans="1:43" s="24" customFormat="1" ht="15" outlineLevel="2" x14ac:dyDescent="0.25">
      <c r="A18" s="25" t="s">
        <v>43</v>
      </c>
      <c r="B18" s="14"/>
      <c r="C18" s="15">
        <f t="shared" si="0"/>
        <v>480</v>
      </c>
      <c r="D18" s="15">
        <f t="shared" si="1"/>
        <v>560</v>
      </c>
      <c r="E18" s="15">
        <f t="shared" si="2"/>
        <v>600</v>
      </c>
      <c r="F18" s="15">
        <f t="shared" si="3"/>
        <v>640</v>
      </c>
      <c r="G18" s="15" t="e">
        <f>#REF!-#REF!*3%</f>
        <v>#REF!</v>
      </c>
      <c r="H18" s="15">
        <v>800</v>
      </c>
      <c r="I18" s="131">
        <f t="shared" si="5"/>
        <v>400</v>
      </c>
      <c r="J18" s="79" t="s">
        <v>322</v>
      </c>
      <c r="K18" s="26" t="s">
        <v>44</v>
      </c>
      <c r="L18" s="27" t="s">
        <v>45</v>
      </c>
      <c r="M18" s="28" t="s">
        <v>28</v>
      </c>
      <c r="N18" s="31" t="s">
        <v>29</v>
      </c>
      <c r="O18" s="19">
        <v>450</v>
      </c>
      <c r="P18" s="21">
        <v>20</v>
      </c>
      <c r="Q18" s="21">
        <f t="shared" si="4"/>
        <v>0</v>
      </c>
      <c r="R18" s="90"/>
      <c r="S18" s="94">
        <v>150857011</v>
      </c>
      <c r="T18" s="99"/>
      <c r="U18" s="94">
        <v>892154398</v>
      </c>
      <c r="AK18" s="30"/>
      <c r="AL18" s="30"/>
      <c r="AM18" s="30"/>
      <c r="AN18" s="30"/>
      <c r="AO18" s="30"/>
      <c r="AP18" s="30"/>
      <c r="AQ18" s="30"/>
    </row>
    <row r="19" spans="1:43" s="24" customFormat="1" ht="15" outlineLevel="2" x14ac:dyDescent="0.25">
      <c r="A19" s="25" t="s">
        <v>46</v>
      </c>
      <c r="B19" s="14"/>
      <c r="C19" s="15">
        <f t="shared" si="0"/>
        <v>480</v>
      </c>
      <c r="D19" s="15">
        <f t="shared" si="1"/>
        <v>560</v>
      </c>
      <c r="E19" s="15">
        <f t="shared" si="2"/>
        <v>600</v>
      </c>
      <c r="F19" s="15">
        <f t="shared" si="3"/>
        <v>640</v>
      </c>
      <c r="G19" s="15" t="e">
        <f>#REF!-#REF!*3%</f>
        <v>#REF!</v>
      </c>
      <c r="H19" s="15">
        <v>800</v>
      </c>
      <c r="I19" s="131">
        <f t="shared" si="5"/>
        <v>400</v>
      </c>
      <c r="J19" s="79" t="s">
        <v>323</v>
      </c>
      <c r="K19" s="26" t="s">
        <v>47</v>
      </c>
      <c r="L19" s="27" t="s">
        <v>48</v>
      </c>
      <c r="M19" s="28" t="s">
        <v>28</v>
      </c>
      <c r="N19" s="31" t="s">
        <v>29</v>
      </c>
      <c r="O19" s="19">
        <v>450</v>
      </c>
      <c r="P19" s="21">
        <v>20</v>
      </c>
      <c r="Q19" s="21">
        <f t="shared" si="4"/>
        <v>0</v>
      </c>
      <c r="R19" s="90"/>
      <c r="S19" s="94">
        <v>49416067</v>
      </c>
      <c r="T19" s="99"/>
      <c r="U19" s="94">
        <v>410580209</v>
      </c>
      <c r="AK19" s="30"/>
      <c r="AL19" s="30"/>
      <c r="AM19" s="30"/>
      <c r="AN19" s="30"/>
      <c r="AO19" s="30"/>
      <c r="AP19" s="30"/>
      <c r="AQ19" s="30"/>
    </row>
    <row r="20" spans="1:43" s="24" customFormat="1" ht="15" outlineLevel="2" x14ac:dyDescent="0.25">
      <c r="A20" s="32" t="s">
        <v>49</v>
      </c>
      <c r="B20" s="14"/>
      <c r="C20" s="15">
        <f t="shared" si="0"/>
        <v>480</v>
      </c>
      <c r="D20" s="15">
        <f t="shared" si="1"/>
        <v>560</v>
      </c>
      <c r="E20" s="15">
        <f t="shared" si="2"/>
        <v>600</v>
      </c>
      <c r="F20" s="15">
        <f t="shared" si="3"/>
        <v>640</v>
      </c>
      <c r="G20" s="15" t="e">
        <f>#REF!-#REF!*3%</f>
        <v>#REF!</v>
      </c>
      <c r="H20" s="15">
        <v>800</v>
      </c>
      <c r="I20" s="131">
        <f t="shared" si="5"/>
        <v>400</v>
      </c>
      <c r="J20" s="79" t="s">
        <v>325</v>
      </c>
      <c r="K20" s="26" t="s">
        <v>50</v>
      </c>
      <c r="L20" s="27" t="s">
        <v>51</v>
      </c>
      <c r="M20" s="28" t="s">
        <v>28</v>
      </c>
      <c r="N20" s="31" t="s">
        <v>29</v>
      </c>
      <c r="O20" s="19">
        <v>450</v>
      </c>
      <c r="P20" s="21">
        <v>20</v>
      </c>
      <c r="Q20" s="21">
        <f t="shared" si="4"/>
        <v>0</v>
      </c>
      <c r="R20" s="90"/>
      <c r="S20" s="94">
        <v>49415800</v>
      </c>
      <c r="T20" s="99"/>
      <c r="U20" s="94">
        <v>410580214</v>
      </c>
      <c r="AK20" s="30"/>
      <c r="AL20" s="30"/>
      <c r="AM20" s="30"/>
      <c r="AN20" s="30"/>
      <c r="AO20" s="30"/>
      <c r="AP20" s="30"/>
      <c r="AQ20" s="30"/>
    </row>
    <row r="21" spans="1:43" s="24" customFormat="1" ht="15" outlineLevel="1" x14ac:dyDescent="0.25">
      <c r="A21" s="25" t="s">
        <v>52</v>
      </c>
      <c r="B21" s="14"/>
      <c r="C21" s="15">
        <f t="shared" si="0"/>
        <v>480</v>
      </c>
      <c r="D21" s="15">
        <f t="shared" si="1"/>
        <v>560</v>
      </c>
      <c r="E21" s="15">
        <f t="shared" si="2"/>
        <v>600</v>
      </c>
      <c r="F21" s="15">
        <f t="shared" si="3"/>
        <v>640</v>
      </c>
      <c r="G21" s="15" t="e">
        <f>#REF!-#REF!*3%</f>
        <v>#REF!</v>
      </c>
      <c r="H21" s="15">
        <v>800</v>
      </c>
      <c r="I21" s="131">
        <f t="shared" si="5"/>
        <v>400</v>
      </c>
      <c r="J21" s="79" t="s">
        <v>324</v>
      </c>
      <c r="K21" s="26" t="s">
        <v>53</v>
      </c>
      <c r="L21" s="27" t="s">
        <v>54</v>
      </c>
      <c r="M21" s="28" t="s">
        <v>28</v>
      </c>
      <c r="N21" s="31" t="s">
        <v>55</v>
      </c>
      <c r="O21" s="29">
        <v>396</v>
      </c>
      <c r="P21" s="21">
        <v>24</v>
      </c>
      <c r="Q21" s="21">
        <f t="shared" si="4"/>
        <v>0</v>
      </c>
      <c r="R21" s="90"/>
      <c r="S21" s="94">
        <v>18403789</v>
      </c>
      <c r="T21" s="99">
        <v>215248606</v>
      </c>
      <c r="U21" s="94">
        <v>222468316</v>
      </c>
      <c r="AK21" s="30"/>
      <c r="AL21" s="30"/>
      <c r="AM21" s="30"/>
      <c r="AN21" s="30"/>
      <c r="AO21" s="30"/>
      <c r="AP21" s="30"/>
      <c r="AQ21" s="30"/>
    </row>
    <row r="22" spans="1:43" s="24" customFormat="1" ht="26.25" outlineLevel="1" x14ac:dyDescent="0.25">
      <c r="A22" s="25" t="s">
        <v>56</v>
      </c>
      <c r="B22" s="14"/>
      <c r="C22" s="15">
        <f t="shared" si="0"/>
        <v>480</v>
      </c>
      <c r="D22" s="15">
        <f t="shared" si="1"/>
        <v>560</v>
      </c>
      <c r="E22" s="15">
        <f t="shared" si="2"/>
        <v>600</v>
      </c>
      <c r="F22" s="15">
        <f t="shared" si="3"/>
        <v>640</v>
      </c>
      <c r="G22" s="15" t="e">
        <f>#REF!-#REF!*3%</f>
        <v>#REF!</v>
      </c>
      <c r="H22" s="15">
        <v>800</v>
      </c>
      <c r="I22" s="131">
        <f t="shared" si="5"/>
        <v>400</v>
      </c>
      <c r="J22" s="79" t="s">
        <v>326</v>
      </c>
      <c r="K22" s="26" t="s">
        <v>57</v>
      </c>
      <c r="L22" s="27" t="s">
        <v>58</v>
      </c>
      <c r="M22" s="28" t="s">
        <v>28</v>
      </c>
      <c r="N22" s="31" t="s">
        <v>59</v>
      </c>
      <c r="O22" s="29">
        <v>495</v>
      </c>
      <c r="P22" s="21">
        <v>20</v>
      </c>
      <c r="Q22" s="21">
        <f t="shared" si="4"/>
        <v>0</v>
      </c>
      <c r="R22" s="90"/>
      <c r="S22" s="94">
        <v>175154431</v>
      </c>
      <c r="T22" s="99"/>
      <c r="U22" s="94">
        <v>1162904926</v>
      </c>
      <c r="AK22" s="30"/>
      <c r="AL22" s="30"/>
      <c r="AM22" s="30"/>
      <c r="AN22" s="30"/>
      <c r="AO22" s="30"/>
      <c r="AP22" s="30"/>
      <c r="AQ22" s="30"/>
    </row>
    <row r="23" spans="1:43" s="24" customFormat="1" ht="15" outlineLevel="1" x14ac:dyDescent="0.25">
      <c r="A23" s="25" t="s">
        <v>60</v>
      </c>
      <c r="B23" s="14"/>
      <c r="C23" s="15">
        <f t="shared" si="0"/>
        <v>507.59999999999997</v>
      </c>
      <c r="D23" s="15">
        <f t="shared" si="1"/>
        <v>592.20000000000005</v>
      </c>
      <c r="E23" s="15">
        <f t="shared" si="2"/>
        <v>634.5</v>
      </c>
      <c r="F23" s="15">
        <f t="shared" si="3"/>
        <v>676.8</v>
      </c>
      <c r="G23" s="15" t="e">
        <f>#REF!-#REF!*3%</f>
        <v>#REF!</v>
      </c>
      <c r="H23" s="15">
        <v>846</v>
      </c>
      <c r="I23" s="131">
        <f t="shared" si="5"/>
        <v>423</v>
      </c>
      <c r="J23" s="79" t="s">
        <v>327</v>
      </c>
      <c r="K23" s="26" t="s">
        <v>61</v>
      </c>
      <c r="L23" s="27" t="s">
        <v>62</v>
      </c>
      <c r="M23" s="28" t="s">
        <v>28</v>
      </c>
      <c r="N23" s="33" t="s">
        <v>63</v>
      </c>
      <c r="O23" s="34">
        <v>800</v>
      </c>
      <c r="P23" s="21">
        <v>20</v>
      </c>
      <c r="Q23" s="21">
        <f t="shared" si="4"/>
        <v>0</v>
      </c>
      <c r="R23" s="90"/>
      <c r="S23" s="94">
        <v>145216657</v>
      </c>
      <c r="T23" s="99"/>
      <c r="U23" s="94">
        <v>850939410</v>
      </c>
      <c r="AK23" s="30"/>
      <c r="AL23" s="30"/>
      <c r="AM23" s="30"/>
      <c r="AN23" s="30"/>
      <c r="AO23" s="30"/>
      <c r="AP23" s="30"/>
      <c r="AQ23" s="30"/>
    </row>
    <row r="24" spans="1:43" s="24" customFormat="1" ht="15" outlineLevel="1" x14ac:dyDescent="0.25">
      <c r="A24" s="25" t="s">
        <v>64</v>
      </c>
      <c r="B24" s="14"/>
      <c r="C24" s="15">
        <f t="shared" si="0"/>
        <v>507.59999999999997</v>
      </c>
      <c r="D24" s="15">
        <f t="shared" si="1"/>
        <v>592.20000000000005</v>
      </c>
      <c r="E24" s="15">
        <f t="shared" si="2"/>
        <v>634.5</v>
      </c>
      <c r="F24" s="15">
        <f t="shared" si="3"/>
        <v>676.8</v>
      </c>
      <c r="G24" s="15" t="e">
        <f>#REF!-#REF!*3%</f>
        <v>#REF!</v>
      </c>
      <c r="H24" s="15">
        <v>846</v>
      </c>
      <c r="I24" s="131">
        <f t="shared" si="5"/>
        <v>423</v>
      </c>
      <c r="J24" s="79" t="s">
        <v>328</v>
      </c>
      <c r="K24" s="26" t="s">
        <v>65</v>
      </c>
      <c r="L24" s="27" t="s">
        <v>66</v>
      </c>
      <c r="M24" s="28" t="s">
        <v>28</v>
      </c>
      <c r="N24" s="33" t="s">
        <v>67</v>
      </c>
      <c r="O24" s="34">
        <v>800</v>
      </c>
      <c r="P24" s="21">
        <v>20</v>
      </c>
      <c r="Q24" s="21">
        <f t="shared" si="4"/>
        <v>0</v>
      </c>
      <c r="R24" s="90"/>
      <c r="S24" s="94">
        <v>145214559</v>
      </c>
      <c r="T24" s="99"/>
      <c r="U24" s="94">
        <v>850928685</v>
      </c>
      <c r="AK24" s="30"/>
      <c r="AL24" s="30"/>
      <c r="AM24" s="30"/>
      <c r="AN24" s="30"/>
      <c r="AO24" s="30"/>
      <c r="AP24" s="30"/>
      <c r="AQ24" s="30"/>
    </row>
    <row r="25" spans="1:43" s="65" customFormat="1" ht="15" outlineLevel="1" x14ac:dyDescent="0.25">
      <c r="A25" s="25" t="s">
        <v>280</v>
      </c>
      <c r="B25" s="57"/>
      <c r="C25" s="116">
        <f t="shared" ref="C25" si="6">H25-(H25*0.4)</f>
        <v>362.4</v>
      </c>
      <c r="D25" s="116">
        <f t="shared" ref="D25" si="7">H25-(H25*0.3)</f>
        <v>422.8</v>
      </c>
      <c r="E25" s="116">
        <f t="shared" ref="E25" si="8">H25-(H25*0.25)</f>
        <v>453</v>
      </c>
      <c r="F25" s="116">
        <f t="shared" ref="F25" si="9">H25-(H25*0.2)</f>
        <v>483.2</v>
      </c>
      <c r="G25" s="116" t="e">
        <f>#REF!-#REF!*3%</f>
        <v>#REF!</v>
      </c>
      <c r="H25" s="116">
        <v>604</v>
      </c>
      <c r="I25" s="131">
        <f t="shared" si="5"/>
        <v>302</v>
      </c>
      <c r="J25" s="82" t="s">
        <v>329</v>
      </c>
      <c r="K25" s="60" t="s">
        <v>297</v>
      </c>
      <c r="L25" s="111" t="s">
        <v>291</v>
      </c>
      <c r="M25" s="61" t="s">
        <v>28</v>
      </c>
      <c r="N25" s="33" t="s">
        <v>303</v>
      </c>
      <c r="O25" s="59">
        <v>386</v>
      </c>
      <c r="P25" s="63">
        <v>30</v>
      </c>
      <c r="Q25" s="21">
        <f t="shared" si="4"/>
        <v>0</v>
      </c>
      <c r="R25" s="91"/>
      <c r="S25" s="97">
        <v>310969029</v>
      </c>
      <c r="T25" s="100"/>
      <c r="U25" s="97">
        <v>1823639517</v>
      </c>
      <c r="AK25" s="68"/>
      <c r="AL25" s="68"/>
      <c r="AM25" s="68"/>
      <c r="AN25" s="68"/>
      <c r="AO25" s="68"/>
      <c r="AP25" s="68"/>
      <c r="AQ25" s="68"/>
    </row>
    <row r="26" spans="1:43" s="24" customFormat="1" ht="15" outlineLevel="1" x14ac:dyDescent="0.25">
      <c r="A26" s="31" t="s">
        <v>68</v>
      </c>
      <c r="B26" s="14"/>
      <c r="C26" s="15">
        <f t="shared" si="0"/>
        <v>304.79999999999995</v>
      </c>
      <c r="D26" s="15">
        <f t="shared" si="1"/>
        <v>355.6</v>
      </c>
      <c r="E26" s="15">
        <f t="shared" si="2"/>
        <v>381</v>
      </c>
      <c r="F26" s="15">
        <f t="shared" si="3"/>
        <v>406.4</v>
      </c>
      <c r="G26" s="15" t="e">
        <f>#REF!-#REF!*3%</f>
        <v>#REF!</v>
      </c>
      <c r="H26" s="15">
        <v>508</v>
      </c>
      <c r="I26" s="131">
        <f t="shared" si="5"/>
        <v>254</v>
      </c>
      <c r="J26" s="79" t="s">
        <v>330</v>
      </c>
      <c r="K26" s="26" t="s">
        <v>69</v>
      </c>
      <c r="L26" s="27" t="s">
        <v>70</v>
      </c>
      <c r="M26" s="28" t="s">
        <v>28</v>
      </c>
      <c r="N26" s="35" t="s">
        <v>71</v>
      </c>
      <c r="O26" s="34">
        <v>330</v>
      </c>
      <c r="P26" s="21">
        <v>24</v>
      </c>
      <c r="Q26" s="21">
        <f t="shared" si="4"/>
        <v>0</v>
      </c>
      <c r="R26" s="90"/>
      <c r="S26" s="94">
        <v>72797038</v>
      </c>
      <c r="T26" s="99"/>
      <c r="U26" s="94">
        <v>546666511</v>
      </c>
      <c r="AK26" s="30"/>
      <c r="AL26" s="30"/>
      <c r="AM26" s="30"/>
      <c r="AN26" s="30"/>
      <c r="AO26" s="30"/>
      <c r="AP26" s="30"/>
      <c r="AQ26" s="30"/>
    </row>
    <row r="27" spans="1:43" s="24" customFormat="1" ht="15" outlineLevel="1" x14ac:dyDescent="0.25">
      <c r="A27" s="31" t="s">
        <v>72</v>
      </c>
      <c r="B27" s="14"/>
      <c r="C27" s="15">
        <f t="shared" si="0"/>
        <v>304.79999999999995</v>
      </c>
      <c r="D27" s="15">
        <f t="shared" si="1"/>
        <v>355.6</v>
      </c>
      <c r="E27" s="15">
        <f t="shared" si="2"/>
        <v>381</v>
      </c>
      <c r="F27" s="15">
        <f t="shared" si="3"/>
        <v>406.4</v>
      </c>
      <c r="G27" s="15" t="e">
        <f>#REF!-#REF!*3%</f>
        <v>#REF!</v>
      </c>
      <c r="H27" s="15">
        <v>508</v>
      </c>
      <c r="I27" s="131">
        <f t="shared" si="5"/>
        <v>254</v>
      </c>
      <c r="J27" s="79" t="s">
        <v>331</v>
      </c>
      <c r="K27" s="26" t="s">
        <v>73</v>
      </c>
      <c r="L27" s="27" t="s">
        <v>74</v>
      </c>
      <c r="M27" s="28" t="s">
        <v>28</v>
      </c>
      <c r="N27" s="35" t="s">
        <v>71</v>
      </c>
      <c r="O27" s="34">
        <v>330</v>
      </c>
      <c r="P27" s="21">
        <v>24</v>
      </c>
      <c r="Q27" s="21">
        <f t="shared" si="4"/>
        <v>0</v>
      </c>
      <c r="R27" s="90"/>
      <c r="S27" s="94">
        <v>72797039</v>
      </c>
      <c r="T27" s="99"/>
      <c r="U27" s="94">
        <v>546703543</v>
      </c>
      <c r="AK27" s="30"/>
      <c r="AL27" s="30"/>
      <c r="AM27" s="30"/>
      <c r="AN27" s="30"/>
      <c r="AO27" s="30"/>
      <c r="AP27" s="30"/>
      <c r="AQ27" s="30"/>
    </row>
    <row r="28" spans="1:43" ht="20.45" customHeight="1" x14ac:dyDescent="0.25">
      <c r="A28" s="268" t="s">
        <v>75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1"/>
      <c r="Q28" s="21">
        <f t="shared" si="4"/>
        <v>0</v>
      </c>
      <c r="R28" s="90"/>
      <c r="S28" s="93"/>
      <c r="T28" s="101"/>
      <c r="U28" s="93"/>
    </row>
    <row r="29" spans="1:43" s="24" customFormat="1" ht="13.5" customHeight="1" outlineLevel="1" x14ac:dyDescent="0.25">
      <c r="A29" s="31" t="s">
        <v>76</v>
      </c>
      <c r="B29" s="14"/>
      <c r="C29" s="36">
        <f t="shared" si="0"/>
        <v>493.79999999999995</v>
      </c>
      <c r="D29" s="36">
        <f t="shared" si="1"/>
        <v>576.1</v>
      </c>
      <c r="E29" s="36">
        <f t="shared" si="2"/>
        <v>617.25</v>
      </c>
      <c r="F29" s="36">
        <f t="shared" si="3"/>
        <v>658.4</v>
      </c>
      <c r="G29" s="15" t="e">
        <f>#REF!-#REF!*3%</f>
        <v>#REF!</v>
      </c>
      <c r="H29" s="36">
        <v>823</v>
      </c>
      <c r="I29" s="36">
        <f>H29/2</f>
        <v>411.5</v>
      </c>
      <c r="J29" s="80" t="s">
        <v>332</v>
      </c>
      <c r="K29" s="26" t="s">
        <v>77</v>
      </c>
      <c r="L29" s="27" t="s">
        <v>78</v>
      </c>
      <c r="M29" s="28" t="s">
        <v>79</v>
      </c>
      <c r="N29" s="35" t="s">
        <v>80</v>
      </c>
      <c r="O29" s="34">
        <v>390</v>
      </c>
      <c r="P29" s="21">
        <v>20</v>
      </c>
      <c r="Q29" s="21">
        <f t="shared" si="4"/>
        <v>0</v>
      </c>
      <c r="R29" s="90"/>
      <c r="S29" s="95">
        <v>138633717</v>
      </c>
      <c r="T29" s="102"/>
      <c r="U29" s="95">
        <v>807085548</v>
      </c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3" s="24" customFormat="1" ht="13.15" customHeight="1" outlineLevel="1" x14ac:dyDescent="0.25">
      <c r="A30" s="31" t="s">
        <v>81</v>
      </c>
      <c r="B30" s="14"/>
      <c r="C30" s="36">
        <f t="shared" si="0"/>
        <v>493.79999999999995</v>
      </c>
      <c r="D30" s="36">
        <f t="shared" si="1"/>
        <v>576.1</v>
      </c>
      <c r="E30" s="36">
        <f t="shared" si="2"/>
        <v>617.25</v>
      </c>
      <c r="F30" s="36">
        <f t="shared" si="3"/>
        <v>658.4</v>
      </c>
      <c r="G30" s="15" t="e">
        <f>#REF!-#REF!*3%</f>
        <v>#REF!</v>
      </c>
      <c r="H30" s="36">
        <v>823</v>
      </c>
      <c r="I30" s="36">
        <f t="shared" ref="I30:I32" si="10">H30/2</f>
        <v>411.5</v>
      </c>
      <c r="J30" s="80" t="s">
        <v>333</v>
      </c>
      <c r="K30" s="26" t="s">
        <v>82</v>
      </c>
      <c r="L30" s="27" t="s">
        <v>83</v>
      </c>
      <c r="M30" s="28" t="s">
        <v>79</v>
      </c>
      <c r="N30" s="35" t="s">
        <v>80</v>
      </c>
      <c r="O30" s="34">
        <v>390</v>
      </c>
      <c r="P30" s="21">
        <v>20</v>
      </c>
      <c r="Q30" s="21">
        <f t="shared" si="4"/>
        <v>0</v>
      </c>
      <c r="R30" s="90"/>
      <c r="S30" s="95">
        <v>45532277</v>
      </c>
      <c r="T30" s="102"/>
      <c r="U30" s="95">
        <v>366924780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3" s="24" customFormat="1" ht="13.5" customHeight="1" outlineLevel="1" x14ac:dyDescent="0.25">
      <c r="A31" s="31" t="s">
        <v>84</v>
      </c>
      <c r="B31" s="14"/>
      <c r="C31" s="36">
        <f t="shared" si="0"/>
        <v>493.79999999999995</v>
      </c>
      <c r="D31" s="36">
        <f t="shared" si="1"/>
        <v>576.1</v>
      </c>
      <c r="E31" s="36">
        <f t="shared" si="2"/>
        <v>617.25</v>
      </c>
      <c r="F31" s="36">
        <f t="shared" si="3"/>
        <v>658.4</v>
      </c>
      <c r="G31" s="15" t="e">
        <f>#REF!-#REF!*3%</f>
        <v>#REF!</v>
      </c>
      <c r="H31" s="36">
        <v>823</v>
      </c>
      <c r="I31" s="36">
        <f t="shared" si="10"/>
        <v>411.5</v>
      </c>
      <c r="J31" s="79" t="s">
        <v>334</v>
      </c>
      <c r="K31" s="26" t="s">
        <v>85</v>
      </c>
      <c r="L31" s="27" t="s">
        <v>86</v>
      </c>
      <c r="M31" s="28" t="s">
        <v>79</v>
      </c>
      <c r="N31" s="35" t="s">
        <v>80</v>
      </c>
      <c r="O31" s="34">
        <v>390</v>
      </c>
      <c r="P31" s="21">
        <v>20</v>
      </c>
      <c r="Q31" s="21">
        <f t="shared" si="4"/>
        <v>0</v>
      </c>
      <c r="R31" s="90"/>
      <c r="S31" s="95">
        <v>222142944</v>
      </c>
      <c r="T31" s="102"/>
      <c r="U31" s="95">
        <v>1535579178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1:43" s="65" customFormat="1" ht="13.15" customHeight="1" outlineLevel="1" x14ac:dyDescent="0.25">
      <c r="A32" s="56" t="s">
        <v>469</v>
      </c>
      <c r="B32" s="57"/>
      <c r="C32" s="36">
        <f t="shared" ref="C32" si="11">H32-(H32*0.4)</f>
        <v>493.79999999999995</v>
      </c>
      <c r="D32" s="36">
        <f t="shared" ref="D32" si="12">H32-(H32*0.3)</f>
        <v>576.1</v>
      </c>
      <c r="E32" s="36">
        <f t="shared" ref="E32" si="13">H32-(H32*0.25)</f>
        <v>617.25</v>
      </c>
      <c r="F32" s="36">
        <f t="shared" ref="F32" si="14">H32-(H32*0.2)</f>
        <v>658.4</v>
      </c>
      <c r="G32" s="117" t="e">
        <f>#REF!-#REF!*3%</f>
        <v>#REF!</v>
      </c>
      <c r="H32" s="36">
        <v>823</v>
      </c>
      <c r="I32" s="36">
        <f t="shared" si="10"/>
        <v>411.5</v>
      </c>
      <c r="J32" s="82" t="s">
        <v>383</v>
      </c>
      <c r="K32" s="60" t="s">
        <v>386</v>
      </c>
      <c r="L32" s="111" t="s">
        <v>384</v>
      </c>
      <c r="M32" s="61" t="s">
        <v>79</v>
      </c>
      <c r="N32" s="62" t="s">
        <v>80</v>
      </c>
      <c r="O32" s="59">
        <v>390</v>
      </c>
      <c r="P32" s="63">
        <v>20</v>
      </c>
      <c r="Q32" s="21">
        <f t="shared" si="4"/>
        <v>0</v>
      </c>
      <c r="R32" s="91"/>
      <c r="S32" s="96">
        <v>330717397</v>
      </c>
      <c r="T32" s="103"/>
      <c r="U32" s="96">
        <v>1867493249</v>
      </c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</row>
    <row r="33" spans="1:52" ht="22.15" customHeight="1" x14ac:dyDescent="0.25">
      <c r="A33" s="268" t="s">
        <v>87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1"/>
      <c r="Q33" s="21">
        <f t="shared" si="4"/>
        <v>0</v>
      </c>
      <c r="R33" s="90"/>
      <c r="S33" s="93"/>
      <c r="T33" s="101"/>
      <c r="U33" s="93"/>
    </row>
    <row r="34" spans="1:52" ht="15" outlineLevel="1" x14ac:dyDescent="0.25">
      <c r="A34" s="31" t="s">
        <v>88</v>
      </c>
      <c r="B34" s="14"/>
      <c r="C34" s="38">
        <f t="shared" si="0"/>
        <v>336</v>
      </c>
      <c r="D34" s="38">
        <f t="shared" si="1"/>
        <v>392</v>
      </c>
      <c r="E34" s="38">
        <f t="shared" si="2"/>
        <v>420</v>
      </c>
      <c r="F34" s="38">
        <f t="shared" si="3"/>
        <v>448</v>
      </c>
      <c r="G34" s="73"/>
      <c r="H34" s="38">
        <v>560</v>
      </c>
      <c r="I34" s="131">
        <f>H34/2</f>
        <v>280</v>
      </c>
      <c r="J34" s="80" t="s">
        <v>336</v>
      </c>
      <c r="K34" s="26" t="s">
        <v>89</v>
      </c>
      <c r="L34" s="39" t="s">
        <v>90</v>
      </c>
      <c r="M34" s="40" t="s">
        <v>28</v>
      </c>
      <c r="N34" s="35" t="s">
        <v>404</v>
      </c>
      <c r="O34" s="34">
        <v>470</v>
      </c>
      <c r="P34" s="20">
        <v>15</v>
      </c>
      <c r="Q34" s="21">
        <f t="shared" si="4"/>
        <v>0</v>
      </c>
      <c r="R34" s="90"/>
      <c r="S34" s="93">
        <v>40118250</v>
      </c>
      <c r="T34" s="101"/>
      <c r="U34" s="93">
        <v>318877072</v>
      </c>
    </row>
    <row r="35" spans="1:52" ht="13.9" customHeight="1" outlineLevel="1" x14ac:dyDescent="0.25">
      <c r="A35" s="31" t="s">
        <v>91</v>
      </c>
      <c r="B35" s="14"/>
      <c r="C35" s="38">
        <f t="shared" si="0"/>
        <v>336</v>
      </c>
      <c r="D35" s="38">
        <f t="shared" si="1"/>
        <v>392</v>
      </c>
      <c r="E35" s="38">
        <f t="shared" si="2"/>
        <v>420</v>
      </c>
      <c r="F35" s="38">
        <f t="shared" si="3"/>
        <v>448</v>
      </c>
      <c r="G35" s="73"/>
      <c r="H35" s="38">
        <v>560</v>
      </c>
      <c r="I35" s="131">
        <f t="shared" ref="I35:I46" si="15">H35/2</f>
        <v>280</v>
      </c>
      <c r="J35" s="80" t="s">
        <v>335</v>
      </c>
      <c r="K35" s="26" t="s">
        <v>92</v>
      </c>
      <c r="L35" s="39" t="s">
        <v>93</v>
      </c>
      <c r="M35" s="28" t="s">
        <v>28</v>
      </c>
      <c r="N35" s="35" t="s">
        <v>404</v>
      </c>
      <c r="O35" s="34">
        <v>470</v>
      </c>
      <c r="P35" s="20">
        <v>15</v>
      </c>
      <c r="Q35" s="21">
        <f t="shared" si="4"/>
        <v>0</v>
      </c>
      <c r="R35" s="90"/>
      <c r="S35" s="93">
        <v>40118251</v>
      </c>
      <c r="T35" s="101"/>
      <c r="U35" s="93">
        <v>318866265</v>
      </c>
    </row>
    <row r="36" spans="1:52" s="71" customFormat="1" ht="13.9" customHeight="1" outlineLevel="1" x14ac:dyDescent="0.25">
      <c r="A36" s="56" t="s">
        <v>437</v>
      </c>
      <c r="B36" s="57" t="s">
        <v>40</v>
      </c>
      <c r="C36" s="58">
        <f>H36-(H36*0.3)</f>
        <v>0</v>
      </c>
      <c r="D36" s="58">
        <f t="shared" si="1"/>
        <v>0</v>
      </c>
      <c r="E36" s="58">
        <f t="shared" si="2"/>
        <v>0</v>
      </c>
      <c r="F36" s="58">
        <f t="shared" si="3"/>
        <v>0</v>
      </c>
      <c r="G36" s="134"/>
      <c r="H36" s="58"/>
      <c r="I36" s="135">
        <f>C36</f>
        <v>0</v>
      </c>
      <c r="J36" s="136" t="s">
        <v>436</v>
      </c>
      <c r="K36" s="60" t="s">
        <v>438</v>
      </c>
      <c r="L36" s="137" t="s">
        <v>450</v>
      </c>
      <c r="M36" s="61" t="s">
        <v>226</v>
      </c>
      <c r="N36" s="62" t="s">
        <v>458</v>
      </c>
      <c r="O36" s="59">
        <v>700</v>
      </c>
      <c r="P36" s="138">
        <v>20</v>
      </c>
      <c r="Q36" s="21">
        <f t="shared" si="4"/>
        <v>0</v>
      </c>
      <c r="R36" s="139"/>
      <c r="S36" s="140"/>
      <c r="T36" s="141"/>
      <c r="U36" s="140"/>
    </row>
    <row r="37" spans="1:52" s="71" customFormat="1" ht="13.9" customHeight="1" outlineLevel="1" x14ac:dyDescent="0.25">
      <c r="A37" s="56" t="s">
        <v>441</v>
      </c>
      <c r="B37" s="57"/>
      <c r="C37" s="58">
        <f t="shared" ref="C37:C39" si="16">H37-(H37*0.3)</f>
        <v>714</v>
      </c>
      <c r="D37" s="58">
        <f t="shared" si="1"/>
        <v>714</v>
      </c>
      <c r="E37" s="58">
        <f t="shared" si="2"/>
        <v>765</v>
      </c>
      <c r="F37" s="58">
        <f t="shared" si="3"/>
        <v>816</v>
      </c>
      <c r="G37" s="134"/>
      <c r="H37" s="58">
        <v>1020</v>
      </c>
      <c r="I37" s="135">
        <f t="shared" ref="I37:I39" si="17">C37</f>
        <v>714</v>
      </c>
      <c r="J37" s="81" t="s">
        <v>439</v>
      </c>
      <c r="K37" s="60" t="s">
        <v>440</v>
      </c>
      <c r="L37" s="137" t="s">
        <v>451</v>
      </c>
      <c r="M37" s="61" t="s">
        <v>226</v>
      </c>
      <c r="N37" s="62" t="s">
        <v>458</v>
      </c>
      <c r="O37" s="59">
        <v>700</v>
      </c>
      <c r="P37" s="138">
        <v>20</v>
      </c>
      <c r="Q37" s="21">
        <f t="shared" si="4"/>
        <v>0</v>
      </c>
      <c r="R37" s="139"/>
      <c r="S37" s="140"/>
      <c r="T37" s="141"/>
      <c r="U37" s="140"/>
    </row>
    <row r="38" spans="1:52" s="71" customFormat="1" ht="13.9" customHeight="1" outlineLevel="1" x14ac:dyDescent="0.25">
      <c r="A38" s="56" t="s">
        <v>444</v>
      </c>
      <c r="B38" s="57"/>
      <c r="C38" s="58">
        <f t="shared" si="16"/>
        <v>714</v>
      </c>
      <c r="D38" s="58">
        <f t="shared" si="1"/>
        <v>714</v>
      </c>
      <c r="E38" s="58">
        <f t="shared" si="2"/>
        <v>765</v>
      </c>
      <c r="F38" s="58">
        <f t="shared" si="3"/>
        <v>816</v>
      </c>
      <c r="G38" s="134"/>
      <c r="H38" s="58">
        <v>1020</v>
      </c>
      <c r="I38" s="135">
        <f t="shared" si="17"/>
        <v>714</v>
      </c>
      <c r="J38" s="81" t="s">
        <v>442</v>
      </c>
      <c r="K38" s="60" t="s">
        <v>443</v>
      </c>
      <c r="L38" s="137" t="s">
        <v>452</v>
      </c>
      <c r="M38" s="61" t="s">
        <v>226</v>
      </c>
      <c r="N38" s="62" t="s">
        <v>458</v>
      </c>
      <c r="O38" s="59">
        <v>700</v>
      </c>
      <c r="P38" s="138">
        <v>20</v>
      </c>
      <c r="Q38" s="21">
        <f t="shared" si="4"/>
        <v>0</v>
      </c>
      <c r="R38" s="139"/>
      <c r="S38" s="140"/>
      <c r="T38" s="141"/>
      <c r="U38" s="140"/>
    </row>
    <row r="39" spans="1:52" s="71" customFormat="1" ht="13.9" customHeight="1" outlineLevel="1" x14ac:dyDescent="0.25">
      <c r="A39" s="56" t="s">
        <v>447</v>
      </c>
      <c r="B39" s="57" t="s">
        <v>40</v>
      </c>
      <c r="C39" s="58">
        <f t="shared" si="16"/>
        <v>0</v>
      </c>
      <c r="D39" s="58">
        <f t="shared" si="1"/>
        <v>0</v>
      </c>
      <c r="E39" s="58">
        <f t="shared" si="2"/>
        <v>0</v>
      </c>
      <c r="F39" s="58">
        <f t="shared" si="3"/>
        <v>0</v>
      </c>
      <c r="G39" s="134"/>
      <c r="H39" s="58"/>
      <c r="I39" s="135">
        <f t="shared" si="17"/>
        <v>0</v>
      </c>
      <c r="J39" s="81" t="s">
        <v>445</v>
      </c>
      <c r="K39" s="60" t="s">
        <v>446</v>
      </c>
      <c r="L39" s="142"/>
      <c r="M39" s="61" t="s">
        <v>226</v>
      </c>
      <c r="N39" s="62" t="s">
        <v>457</v>
      </c>
      <c r="O39" s="59">
        <v>900</v>
      </c>
      <c r="P39" s="138">
        <v>10</v>
      </c>
      <c r="Q39" s="21">
        <f t="shared" si="4"/>
        <v>0</v>
      </c>
      <c r="R39" s="139"/>
      <c r="S39" s="140"/>
      <c r="T39" s="141"/>
      <c r="U39" s="140"/>
    </row>
    <row r="40" spans="1:52" s="65" customFormat="1" ht="15" outlineLevel="1" x14ac:dyDescent="0.25">
      <c r="A40" s="56" t="s">
        <v>94</v>
      </c>
      <c r="B40" s="57"/>
      <c r="C40" s="58">
        <f t="shared" si="0"/>
        <v>499.2</v>
      </c>
      <c r="D40" s="58">
        <f t="shared" si="1"/>
        <v>582.4</v>
      </c>
      <c r="E40" s="58">
        <f t="shared" si="2"/>
        <v>624</v>
      </c>
      <c r="F40" s="38">
        <f t="shared" si="3"/>
        <v>665.6</v>
      </c>
      <c r="G40" s="58" t="e">
        <f>#REF!-#REF!*3%</f>
        <v>#REF!</v>
      </c>
      <c r="H40" s="58">
        <v>832</v>
      </c>
      <c r="I40" s="131">
        <f t="shared" si="15"/>
        <v>416</v>
      </c>
      <c r="J40" s="81" t="s">
        <v>337</v>
      </c>
      <c r="K40" s="60" t="s">
        <v>95</v>
      </c>
      <c r="L40" s="27" t="s">
        <v>96</v>
      </c>
      <c r="M40" s="61" t="s">
        <v>79</v>
      </c>
      <c r="N40" s="62" t="s">
        <v>97</v>
      </c>
      <c r="O40" s="59">
        <v>640</v>
      </c>
      <c r="P40" s="63">
        <v>10</v>
      </c>
      <c r="Q40" s="21">
        <f t="shared" si="4"/>
        <v>0</v>
      </c>
      <c r="R40" s="91"/>
      <c r="S40" s="96">
        <v>23168218</v>
      </c>
      <c r="T40" s="103"/>
      <c r="U40" s="96">
        <v>247345331</v>
      </c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</row>
    <row r="41" spans="1:52" s="65" customFormat="1" ht="15" outlineLevel="1" x14ac:dyDescent="0.25">
      <c r="A41" s="66" t="s">
        <v>98</v>
      </c>
      <c r="B41" s="57"/>
      <c r="C41" s="58">
        <f t="shared" si="0"/>
        <v>499.2</v>
      </c>
      <c r="D41" s="58">
        <f t="shared" si="1"/>
        <v>582.4</v>
      </c>
      <c r="E41" s="58">
        <f t="shared" si="2"/>
        <v>624</v>
      </c>
      <c r="F41" s="58">
        <f t="shared" si="3"/>
        <v>665.6</v>
      </c>
      <c r="G41" s="58" t="e">
        <f>#REF!-#REF!*3%</f>
        <v>#REF!</v>
      </c>
      <c r="H41" s="58">
        <v>832</v>
      </c>
      <c r="I41" s="131">
        <f t="shared" si="15"/>
        <v>416</v>
      </c>
      <c r="J41" s="82" t="s">
        <v>338</v>
      </c>
      <c r="K41" s="60" t="s">
        <v>99</v>
      </c>
      <c r="L41" s="67" t="s">
        <v>100</v>
      </c>
      <c r="M41" s="61" t="s">
        <v>79</v>
      </c>
      <c r="N41" s="62" t="s">
        <v>97</v>
      </c>
      <c r="O41" s="59">
        <v>580</v>
      </c>
      <c r="P41" s="63">
        <v>10</v>
      </c>
      <c r="Q41" s="21">
        <f t="shared" si="4"/>
        <v>0</v>
      </c>
      <c r="R41" s="91"/>
      <c r="S41" s="97">
        <v>78306936</v>
      </c>
      <c r="T41" s="100"/>
      <c r="U41" s="97">
        <v>579665447</v>
      </c>
      <c r="AK41" s="68"/>
      <c r="AL41" s="68"/>
      <c r="AM41" s="68"/>
      <c r="AN41" s="68"/>
      <c r="AO41" s="68"/>
      <c r="AP41" s="68"/>
      <c r="AQ41" s="68"/>
    </row>
    <row r="42" spans="1:52" s="71" customFormat="1" ht="15" outlineLevel="1" x14ac:dyDescent="0.25">
      <c r="A42" s="69" t="s">
        <v>101</v>
      </c>
      <c r="B42" s="57"/>
      <c r="C42" s="58">
        <f t="shared" si="0"/>
        <v>499.2</v>
      </c>
      <c r="D42" s="58">
        <f t="shared" si="1"/>
        <v>582.4</v>
      </c>
      <c r="E42" s="58">
        <f t="shared" si="2"/>
        <v>624</v>
      </c>
      <c r="F42" s="58">
        <f t="shared" si="3"/>
        <v>665.6</v>
      </c>
      <c r="G42" s="58" t="e">
        <f>#REF!-#REF!*3%</f>
        <v>#REF!</v>
      </c>
      <c r="H42" s="58">
        <v>832</v>
      </c>
      <c r="I42" s="131">
        <f t="shared" si="15"/>
        <v>416</v>
      </c>
      <c r="J42" s="82" t="s">
        <v>339</v>
      </c>
      <c r="K42" s="60" t="s">
        <v>102</v>
      </c>
      <c r="L42" s="67" t="s">
        <v>103</v>
      </c>
      <c r="M42" s="61" t="s">
        <v>79</v>
      </c>
      <c r="N42" s="62" t="s">
        <v>97</v>
      </c>
      <c r="O42" s="59"/>
      <c r="P42" s="63">
        <v>10</v>
      </c>
      <c r="Q42" s="21">
        <f t="shared" si="4"/>
        <v>0</v>
      </c>
      <c r="R42" s="91"/>
      <c r="S42" s="96">
        <v>131183719</v>
      </c>
      <c r="T42" s="103"/>
      <c r="U42" s="96">
        <v>770438285</v>
      </c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70" t="s">
        <v>3</v>
      </c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</row>
    <row r="43" spans="1:52" s="65" customFormat="1" ht="27" customHeight="1" outlineLevel="1" x14ac:dyDescent="0.25">
      <c r="A43" s="66" t="s">
        <v>104</v>
      </c>
      <c r="B43" s="57"/>
      <c r="C43" s="58">
        <f t="shared" si="0"/>
        <v>499.2</v>
      </c>
      <c r="D43" s="58">
        <f t="shared" si="1"/>
        <v>582.4</v>
      </c>
      <c r="E43" s="58">
        <f t="shared" si="2"/>
        <v>624</v>
      </c>
      <c r="F43" s="58">
        <f t="shared" si="3"/>
        <v>665.6</v>
      </c>
      <c r="G43" s="58" t="e">
        <f>#REF!-#REF!*3%</f>
        <v>#REF!</v>
      </c>
      <c r="H43" s="58">
        <v>832</v>
      </c>
      <c r="I43" s="131">
        <f t="shared" si="15"/>
        <v>416</v>
      </c>
      <c r="J43" s="82" t="s">
        <v>340</v>
      </c>
      <c r="K43" s="60" t="s">
        <v>105</v>
      </c>
      <c r="L43" s="67" t="s">
        <v>106</v>
      </c>
      <c r="M43" s="61" t="s">
        <v>79</v>
      </c>
      <c r="N43" s="62" t="s">
        <v>107</v>
      </c>
      <c r="O43" s="59">
        <v>734</v>
      </c>
      <c r="P43" s="63">
        <v>8</v>
      </c>
      <c r="Q43" s="21">
        <f t="shared" si="4"/>
        <v>0</v>
      </c>
      <c r="R43" s="91"/>
      <c r="S43" s="97">
        <v>145254034</v>
      </c>
      <c r="T43" s="100"/>
      <c r="U43" s="97">
        <v>910667365</v>
      </c>
      <c r="AK43" s="68"/>
      <c r="AL43" s="68"/>
      <c r="AM43" s="68"/>
      <c r="AN43" s="68"/>
      <c r="AO43" s="68"/>
      <c r="AP43" s="68"/>
      <c r="AQ43" s="68"/>
    </row>
    <row r="44" spans="1:52" s="156" customFormat="1" ht="15" outlineLevel="1" x14ac:dyDescent="0.25">
      <c r="A44" s="175" t="s">
        <v>502</v>
      </c>
      <c r="B44" s="145"/>
      <c r="C44" s="146">
        <f t="shared" si="0"/>
        <v>400.2</v>
      </c>
      <c r="D44" s="146">
        <f t="shared" si="1"/>
        <v>466.9</v>
      </c>
      <c r="E44" s="146">
        <f t="shared" si="2"/>
        <v>500.25</v>
      </c>
      <c r="F44" s="146">
        <f t="shared" si="3"/>
        <v>533.6</v>
      </c>
      <c r="G44" s="146"/>
      <c r="H44" s="146">
        <v>667</v>
      </c>
      <c r="I44" s="176">
        <f t="shared" si="15"/>
        <v>333.5</v>
      </c>
      <c r="J44" s="177" t="s">
        <v>501</v>
      </c>
      <c r="K44" s="148" t="s">
        <v>503</v>
      </c>
      <c r="L44" s="178" t="s">
        <v>504</v>
      </c>
      <c r="M44" s="173" t="s">
        <v>226</v>
      </c>
      <c r="N44" s="150" t="s">
        <v>167</v>
      </c>
      <c r="O44" s="151">
        <v>450</v>
      </c>
      <c r="P44" s="152">
        <v>20</v>
      </c>
      <c r="Q44" s="152">
        <f t="shared" si="4"/>
        <v>0</v>
      </c>
      <c r="R44" s="153"/>
      <c r="S44" s="154"/>
      <c r="T44" s="155"/>
      <c r="U44" s="154"/>
      <c r="AK44" s="157"/>
      <c r="AL44" s="157"/>
      <c r="AM44" s="157"/>
      <c r="AN44" s="157"/>
      <c r="AO44" s="157"/>
      <c r="AP44" s="157"/>
      <c r="AQ44" s="157"/>
    </row>
    <row r="45" spans="1:52" s="24" customFormat="1" ht="26.25" outlineLevel="1" x14ac:dyDescent="0.25">
      <c r="A45" s="31" t="s">
        <v>108</v>
      </c>
      <c r="B45" s="14"/>
      <c r="C45" s="38">
        <f t="shared" si="0"/>
        <v>489</v>
      </c>
      <c r="D45" s="38">
        <f t="shared" si="1"/>
        <v>570.5</v>
      </c>
      <c r="E45" s="38">
        <f t="shared" si="2"/>
        <v>611.25</v>
      </c>
      <c r="F45" s="38">
        <f t="shared" si="3"/>
        <v>652</v>
      </c>
      <c r="G45" s="38" t="e">
        <f>#REF!-#REF!*3%</f>
        <v>#REF!</v>
      </c>
      <c r="H45" s="38">
        <v>815</v>
      </c>
      <c r="I45" s="131">
        <f t="shared" si="15"/>
        <v>407.5</v>
      </c>
      <c r="J45" s="79" t="s">
        <v>341</v>
      </c>
      <c r="K45" s="26" t="s">
        <v>109</v>
      </c>
      <c r="L45" s="27" t="s">
        <v>110</v>
      </c>
      <c r="M45" s="28" t="s">
        <v>79</v>
      </c>
      <c r="N45" s="35" t="s">
        <v>111</v>
      </c>
      <c r="O45" s="34">
        <v>368</v>
      </c>
      <c r="P45" s="21">
        <v>19</v>
      </c>
      <c r="Q45" s="21">
        <f t="shared" si="4"/>
        <v>0</v>
      </c>
      <c r="R45" s="90"/>
      <c r="S45" s="94">
        <v>113385866</v>
      </c>
      <c r="T45" s="99"/>
      <c r="U45" s="94">
        <v>647455758</v>
      </c>
      <c r="AK45" s="30"/>
      <c r="AL45" s="30"/>
      <c r="AM45" s="30"/>
      <c r="AN45" s="30"/>
      <c r="AO45" s="30"/>
      <c r="AP45" s="30"/>
      <c r="AQ45" s="30"/>
    </row>
    <row r="46" spans="1:52" s="65" customFormat="1" ht="15" outlineLevel="1" x14ac:dyDescent="0.25">
      <c r="A46" s="56" t="s">
        <v>112</v>
      </c>
      <c r="B46" s="57"/>
      <c r="C46" s="58">
        <f t="shared" si="0"/>
        <v>358.79999999999995</v>
      </c>
      <c r="D46" s="58">
        <f t="shared" si="1"/>
        <v>418.6</v>
      </c>
      <c r="E46" s="58">
        <f t="shared" si="2"/>
        <v>448.5</v>
      </c>
      <c r="F46" s="58">
        <f t="shared" si="3"/>
        <v>478.4</v>
      </c>
      <c r="G46" s="58" t="e">
        <f>#REF!-#REF!*3%</f>
        <v>#REF!</v>
      </c>
      <c r="H46" s="58">
        <v>598</v>
      </c>
      <c r="I46" s="131">
        <f t="shared" si="15"/>
        <v>299</v>
      </c>
      <c r="J46" s="82" t="s">
        <v>342</v>
      </c>
      <c r="K46" s="60" t="s">
        <v>113</v>
      </c>
      <c r="L46" s="111" t="s">
        <v>296</v>
      </c>
      <c r="M46" s="61" t="s">
        <v>28</v>
      </c>
      <c r="N46" s="62" t="s">
        <v>114</v>
      </c>
      <c r="O46" s="59">
        <v>410</v>
      </c>
      <c r="P46" s="63">
        <v>30</v>
      </c>
      <c r="Q46" s="21">
        <f t="shared" si="4"/>
        <v>0</v>
      </c>
      <c r="R46" s="91"/>
      <c r="S46" s="97">
        <v>118833754</v>
      </c>
      <c r="T46" s="100"/>
      <c r="U46" s="97">
        <v>688656285</v>
      </c>
      <c r="AK46" s="68"/>
      <c r="AL46" s="68"/>
      <c r="AM46" s="68"/>
      <c r="AN46" s="68"/>
      <c r="AO46" s="68"/>
      <c r="AP46" s="68"/>
      <c r="AQ46" s="68"/>
    </row>
    <row r="47" spans="1:52" ht="22.15" customHeight="1" x14ac:dyDescent="0.25">
      <c r="A47" s="268" t="s">
        <v>473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1"/>
      <c r="Q47" s="21">
        <f t="shared" si="4"/>
        <v>0</v>
      </c>
      <c r="R47" s="90"/>
      <c r="S47" s="93"/>
      <c r="T47" s="101"/>
      <c r="U47" s="93"/>
    </row>
    <row r="48" spans="1:52" s="24" customFormat="1" ht="13.5" customHeight="1" outlineLevel="1" x14ac:dyDescent="0.25">
      <c r="A48" s="31" t="s">
        <v>115</v>
      </c>
      <c r="B48" s="14"/>
      <c r="C48" s="38">
        <f t="shared" si="0"/>
        <v>267</v>
      </c>
      <c r="D48" s="38">
        <f t="shared" si="1"/>
        <v>311.5</v>
      </c>
      <c r="E48" s="38">
        <f t="shared" si="2"/>
        <v>333.75</v>
      </c>
      <c r="F48" s="38">
        <f t="shared" si="3"/>
        <v>356</v>
      </c>
      <c r="G48" s="38" t="e">
        <f>H48-#REF!*3%</f>
        <v>#REF!</v>
      </c>
      <c r="H48" s="38">
        <v>445</v>
      </c>
      <c r="I48" s="38">
        <f t="shared" ref="I48" si="18">H48/2</f>
        <v>222.5</v>
      </c>
      <c r="J48" s="80" t="s">
        <v>343</v>
      </c>
      <c r="K48" s="28" t="s">
        <v>116</v>
      </c>
      <c r="L48" s="27" t="s">
        <v>117</v>
      </c>
      <c r="M48" s="28" t="s">
        <v>79</v>
      </c>
      <c r="N48" s="35" t="s">
        <v>114</v>
      </c>
      <c r="O48" s="34">
        <v>367</v>
      </c>
      <c r="P48" s="21">
        <v>20</v>
      </c>
      <c r="Q48" s="21">
        <f t="shared" si="4"/>
        <v>0</v>
      </c>
      <c r="R48" s="90"/>
      <c r="S48" s="94">
        <v>169128228</v>
      </c>
      <c r="T48" s="99"/>
      <c r="U48" s="94">
        <v>1085203460</v>
      </c>
      <c r="AK48" s="30"/>
      <c r="AL48" s="30"/>
      <c r="AM48" s="30"/>
      <c r="AN48" s="30"/>
      <c r="AO48" s="30"/>
      <c r="AP48" s="30"/>
      <c r="AQ48" s="30"/>
    </row>
    <row r="49" spans="1:43" s="24" customFormat="1" ht="19.149999999999999" customHeight="1" outlineLevel="1" x14ac:dyDescent="0.25">
      <c r="A49" s="269" t="s">
        <v>118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1"/>
      <c r="Q49" s="21">
        <f t="shared" si="4"/>
        <v>0</v>
      </c>
      <c r="R49" s="90"/>
      <c r="S49" s="94"/>
      <c r="T49" s="99"/>
      <c r="U49" s="94"/>
      <c r="AK49" s="30"/>
      <c r="AL49" s="30"/>
      <c r="AM49" s="30"/>
      <c r="AN49" s="30"/>
      <c r="AO49" s="30"/>
      <c r="AP49" s="30"/>
      <c r="AQ49" s="30"/>
    </row>
    <row r="50" spans="1:43" s="24" customFormat="1" ht="13.5" customHeight="1" outlineLevel="2" x14ac:dyDescent="0.25">
      <c r="A50" s="41" t="s">
        <v>119</v>
      </c>
      <c r="B50" s="14"/>
      <c r="C50" s="38">
        <f>H50-(H50*0.3)</f>
        <v>700</v>
      </c>
      <c r="D50" s="38">
        <f t="shared" si="1"/>
        <v>700</v>
      </c>
      <c r="E50" s="38">
        <f t="shared" si="2"/>
        <v>750</v>
      </c>
      <c r="F50" s="38">
        <f t="shared" si="3"/>
        <v>800</v>
      </c>
      <c r="G50" s="38" t="e">
        <f>#REF!-#REF!*3%</f>
        <v>#REF!</v>
      </c>
      <c r="H50" s="38">
        <v>1000</v>
      </c>
      <c r="I50" s="38">
        <f>C50</f>
        <v>700</v>
      </c>
      <c r="J50" s="83" t="s">
        <v>344</v>
      </c>
      <c r="K50" s="26" t="s">
        <v>120</v>
      </c>
      <c r="L50" s="27" t="s">
        <v>121</v>
      </c>
      <c r="M50" s="28" t="s">
        <v>79</v>
      </c>
      <c r="N50" s="35" t="s">
        <v>122</v>
      </c>
      <c r="O50" s="34">
        <v>876</v>
      </c>
      <c r="P50" s="21">
        <v>15</v>
      </c>
      <c r="Q50" s="21">
        <f t="shared" si="4"/>
        <v>0</v>
      </c>
      <c r="R50" s="90"/>
      <c r="S50" s="94">
        <v>183663965</v>
      </c>
      <c r="T50" s="99"/>
      <c r="U50" s="94">
        <v>1259188455</v>
      </c>
      <c r="AK50" s="30"/>
      <c r="AL50" s="30"/>
      <c r="AM50" s="30"/>
      <c r="AN50" s="30"/>
      <c r="AO50" s="30"/>
      <c r="AP50" s="30"/>
      <c r="AQ50" s="30"/>
    </row>
    <row r="51" spans="1:43" s="24" customFormat="1" ht="13.5" customHeight="1" outlineLevel="2" x14ac:dyDescent="0.25">
      <c r="A51" s="41" t="s">
        <v>123</v>
      </c>
      <c r="B51" s="14"/>
      <c r="C51" s="38">
        <f t="shared" ref="C51:C53" si="19">H51-(H51*0.3)</f>
        <v>700</v>
      </c>
      <c r="D51" s="38">
        <f t="shared" si="1"/>
        <v>700</v>
      </c>
      <c r="E51" s="38">
        <f t="shared" si="2"/>
        <v>750</v>
      </c>
      <c r="F51" s="38">
        <f t="shared" si="3"/>
        <v>800</v>
      </c>
      <c r="G51" s="38" t="e">
        <f>#REF!-#REF!*3%</f>
        <v>#REF!</v>
      </c>
      <c r="H51" s="38">
        <v>1000</v>
      </c>
      <c r="I51" s="38">
        <f t="shared" ref="I51:I53" si="20">C51</f>
        <v>700</v>
      </c>
      <c r="J51" s="83" t="s">
        <v>345</v>
      </c>
      <c r="K51" s="26" t="s">
        <v>124</v>
      </c>
      <c r="L51" s="27" t="s">
        <v>125</v>
      </c>
      <c r="M51" s="28" t="s">
        <v>79</v>
      </c>
      <c r="N51" s="42" t="s">
        <v>122</v>
      </c>
      <c r="O51" s="34">
        <v>874</v>
      </c>
      <c r="P51" s="21">
        <v>15</v>
      </c>
      <c r="Q51" s="21">
        <f t="shared" si="4"/>
        <v>0</v>
      </c>
      <c r="R51" s="90"/>
      <c r="S51" s="94">
        <v>183663966</v>
      </c>
      <c r="T51" s="99"/>
      <c r="U51" s="94">
        <v>1259181058</v>
      </c>
      <c r="AK51" s="30"/>
      <c r="AL51" s="30"/>
      <c r="AM51" s="30"/>
      <c r="AN51" s="30"/>
      <c r="AO51" s="30"/>
      <c r="AP51" s="30"/>
      <c r="AQ51" s="30"/>
    </row>
    <row r="52" spans="1:43" s="24" customFormat="1" ht="13.5" customHeight="1" outlineLevel="2" x14ac:dyDescent="0.25">
      <c r="A52" s="41" t="s">
        <v>126</v>
      </c>
      <c r="B52" s="14"/>
      <c r="C52" s="38">
        <f t="shared" si="19"/>
        <v>700</v>
      </c>
      <c r="D52" s="38">
        <f t="shared" si="1"/>
        <v>700</v>
      </c>
      <c r="E52" s="38">
        <f t="shared" si="2"/>
        <v>750</v>
      </c>
      <c r="F52" s="38">
        <f t="shared" si="3"/>
        <v>800</v>
      </c>
      <c r="G52" s="38" t="e">
        <f>#REF!-#REF!*3%</f>
        <v>#REF!</v>
      </c>
      <c r="H52" s="38">
        <v>1000</v>
      </c>
      <c r="I52" s="38">
        <f t="shared" si="20"/>
        <v>700</v>
      </c>
      <c r="J52" s="83" t="s">
        <v>346</v>
      </c>
      <c r="K52" s="26" t="s">
        <v>127</v>
      </c>
      <c r="L52" s="27" t="s">
        <v>128</v>
      </c>
      <c r="M52" s="28" t="s">
        <v>79</v>
      </c>
      <c r="N52" s="35" t="s">
        <v>122</v>
      </c>
      <c r="O52" s="34">
        <v>812</v>
      </c>
      <c r="P52" s="21">
        <v>15</v>
      </c>
      <c r="Q52" s="21">
        <f t="shared" si="4"/>
        <v>0</v>
      </c>
      <c r="R52" s="90"/>
      <c r="S52" s="94">
        <v>183663967</v>
      </c>
      <c r="T52" s="99"/>
      <c r="U52" s="94">
        <v>1259165390</v>
      </c>
      <c r="AK52" s="30"/>
      <c r="AL52" s="30"/>
      <c r="AM52" s="30"/>
      <c r="AN52" s="30"/>
      <c r="AO52" s="30"/>
      <c r="AP52" s="30"/>
      <c r="AQ52" s="30"/>
    </row>
    <row r="53" spans="1:43" s="24" customFormat="1" ht="13.5" customHeight="1" outlineLevel="2" x14ac:dyDescent="0.25">
      <c r="A53" s="41" t="s">
        <v>129</v>
      </c>
      <c r="B53" s="14"/>
      <c r="C53" s="38">
        <f t="shared" si="19"/>
        <v>700</v>
      </c>
      <c r="D53" s="38">
        <f t="shared" si="1"/>
        <v>700</v>
      </c>
      <c r="E53" s="38">
        <f t="shared" si="2"/>
        <v>750</v>
      </c>
      <c r="F53" s="38">
        <f t="shared" si="3"/>
        <v>800</v>
      </c>
      <c r="G53" s="38" t="e">
        <f>#REF!-#REF!*3%</f>
        <v>#REF!</v>
      </c>
      <c r="H53" s="38">
        <v>1000</v>
      </c>
      <c r="I53" s="38">
        <f t="shared" si="20"/>
        <v>700</v>
      </c>
      <c r="J53" s="84" t="s">
        <v>347</v>
      </c>
      <c r="K53" s="26" t="s">
        <v>130</v>
      </c>
      <c r="L53" s="27" t="s">
        <v>131</v>
      </c>
      <c r="M53" s="28" t="s">
        <v>79</v>
      </c>
      <c r="N53" s="35" t="s">
        <v>122</v>
      </c>
      <c r="O53" s="34">
        <v>858</v>
      </c>
      <c r="P53" s="21">
        <v>15</v>
      </c>
      <c r="Q53" s="21">
        <f t="shared" si="4"/>
        <v>0</v>
      </c>
      <c r="R53" s="90"/>
      <c r="S53" s="94">
        <v>183663964</v>
      </c>
      <c r="T53" s="99"/>
      <c r="U53" s="94">
        <v>1259257822</v>
      </c>
      <c r="AK53" s="30"/>
      <c r="AL53" s="30"/>
      <c r="AM53" s="30"/>
      <c r="AN53" s="30"/>
      <c r="AO53" s="30"/>
      <c r="AP53" s="30"/>
      <c r="AQ53" s="30"/>
    </row>
    <row r="54" spans="1:43" ht="21" customHeight="1" x14ac:dyDescent="0.25">
      <c r="A54" s="268" t="s">
        <v>132</v>
      </c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1"/>
      <c r="Q54" s="21">
        <f t="shared" si="4"/>
        <v>0</v>
      </c>
      <c r="R54" s="90"/>
      <c r="S54" s="93"/>
      <c r="T54" s="101"/>
      <c r="U54" s="93"/>
    </row>
    <row r="55" spans="1:43" s="24" customFormat="1" ht="16.149999999999999" customHeight="1" outlineLevel="1" x14ac:dyDescent="0.25">
      <c r="A55" s="25" t="s">
        <v>133</v>
      </c>
      <c r="B55" s="43"/>
      <c r="C55" s="38">
        <f t="shared" si="0"/>
        <v>193.2</v>
      </c>
      <c r="D55" s="38">
        <f t="shared" si="1"/>
        <v>225.4</v>
      </c>
      <c r="E55" s="38">
        <f t="shared" si="2"/>
        <v>241.5</v>
      </c>
      <c r="F55" s="38">
        <f t="shared" si="3"/>
        <v>257.60000000000002</v>
      </c>
      <c r="G55" s="38" t="e">
        <f>#REF!-#REF!*3%</f>
        <v>#REF!</v>
      </c>
      <c r="H55" s="38">
        <v>322</v>
      </c>
      <c r="I55" s="38">
        <f>H55/2</f>
        <v>161</v>
      </c>
      <c r="J55" s="79" t="s">
        <v>348</v>
      </c>
      <c r="K55" s="28" t="s">
        <v>134</v>
      </c>
      <c r="L55" s="27" t="s">
        <v>135</v>
      </c>
      <c r="M55" s="28" t="s">
        <v>136</v>
      </c>
      <c r="N55" s="35" t="s">
        <v>137</v>
      </c>
      <c r="O55" s="34">
        <v>130</v>
      </c>
      <c r="P55" s="21">
        <v>20</v>
      </c>
      <c r="Q55" s="21">
        <f t="shared" si="4"/>
        <v>0</v>
      </c>
      <c r="R55" s="90"/>
      <c r="S55" s="94">
        <v>145194609</v>
      </c>
      <c r="T55" s="99"/>
      <c r="U55" s="94">
        <v>851057171</v>
      </c>
      <c r="AK55" s="30"/>
      <c r="AL55" s="30"/>
      <c r="AM55" s="30"/>
      <c r="AN55" s="30"/>
      <c r="AO55" s="30"/>
      <c r="AP55" s="30"/>
      <c r="AQ55" s="30"/>
    </row>
    <row r="56" spans="1:43" s="24" customFormat="1" ht="13.5" customHeight="1" outlineLevel="1" x14ac:dyDescent="0.25">
      <c r="A56" s="25" t="s">
        <v>138</v>
      </c>
      <c r="B56" s="43"/>
      <c r="C56" s="38">
        <f t="shared" si="0"/>
        <v>193.2</v>
      </c>
      <c r="D56" s="38">
        <f t="shared" si="1"/>
        <v>225.4</v>
      </c>
      <c r="E56" s="38">
        <f t="shared" si="2"/>
        <v>241.5</v>
      </c>
      <c r="F56" s="38">
        <f t="shared" si="3"/>
        <v>257.60000000000002</v>
      </c>
      <c r="G56" s="38" t="e">
        <f>#REF!-#REF!*3%</f>
        <v>#REF!</v>
      </c>
      <c r="H56" s="38">
        <v>322</v>
      </c>
      <c r="I56" s="38">
        <f t="shared" ref="I56:I59" si="21">H56/2</f>
        <v>161</v>
      </c>
      <c r="J56" s="79" t="s">
        <v>349</v>
      </c>
      <c r="K56" s="28" t="s">
        <v>139</v>
      </c>
      <c r="L56" s="27" t="s">
        <v>140</v>
      </c>
      <c r="M56" s="28" t="s">
        <v>136</v>
      </c>
      <c r="N56" s="35" t="s">
        <v>137</v>
      </c>
      <c r="O56" s="34">
        <v>130</v>
      </c>
      <c r="P56" s="21">
        <v>20</v>
      </c>
      <c r="Q56" s="21">
        <f t="shared" si="4"/>
        <v>0</v>
      </c>
      <c r="R56" s="90"/>
      <c r="S56" s="94">
        <v>145200676</v>
      </c>
      <c r="T56" s="99"/>
      <c r="U56" s="94">
        <v>851073123</v>
      </c>
      <c r="AK56" s="30"/>
      <c r="AL56" s="30"/>
      <c r="AM56" s="30"/>
      <c r="AN56" s="30"/>
      <c r="AO56" s="30"/>
      <c r="AP56" s="30"/>
      <c r="AQ56" s="30"/>
    </row>
    <row r="57" spans="1:43" s="24" customFormat="1" ht="13.5" customHeight="1" outlineLevel="1" x14ac:dyDescent="0.25">
      <c r="A57" s="25" t="s">
        <v>141</v>
      </c>
      <c r="B57" s="43"/>
      <c r="C57" s="38">
        <f t="shared" si="0"/>
        <v>193.2</v>
      </c>
      <c r="D57" s="38">
        <f t="shared" si="1"/>
        <v>225.4</v>
      </c>
      <c r="E57" s="38">
        <f t="shared" si="2"/>
        <v>241.5</v>
      </c>
      <c r="F57" s="38">
        <f t="shared" si="3"/>
        <v>257.60000000000002</v>
      </c>
      <c r="G57" s="38" t="e">
        <f>#REF!-#REF!*3%</f>
        <v>#REF!</v>
      </c>
      <c r="H57" s="38">
        <v>322</v>
      </c>
      <c r="I57" s="38">
        <f t="shared" si="21"/>
        <v>161</v>
      </c>
      <c r="J57" s="79" t="s">
        <v>350</v>
      </c>
      <c r="K57" s="28" t="s">
        <v>142</v>
      </c>
      <c r="L57" s="27" t="s">
        <v>143</v>
      </c>
      <c r="M57" s="28" t="s">
        <v>136</v>
      </c>
      <c r="N57" s="35" t="s">
        <v>137</v>
      </c>
      <c r="O57" s="34">
        <v>130</v>
      </c>
      <c r="P57" s="21">
        <v>20</v>
      </c>
      <c r="Q57" s="21">
        <f t="shared" si="4"/>
        <v>0</v>
      </c>
      <c r="R57" s="90"/>
      <c r="S57" s="94">
        <v>145201468</v>
      </c>
      <c r="T57" s="99"/>
      <c r="U57" s="94">
        <v>851084458</v>
      </c>
      <c r="AK57" s="30"/>
      <c r="AL57" s="30"/>
      <c r="AM57" s="30"/>
      <c r="AN57" s="30"/>
      <c r="AO57" s="30"/>
      <c r="AP57" s="30"/>
      <c r="AQ57" s="30"/>
    </row>
    <row r="58" spans="1:43" s="24" customFormat="1" ht="13.5" customHeight="1" outlineLevel="1" x14ac:dyDescent="0.25">
      <c r="A58" s="25" t="s">
        <v>144</v>
      </c>
      <c r="B58" s="43"/>
      <c r="C58" s="38">
        <f t="shared" si="0"/>
        <v>193.2</v>
      </c>
      <c r="D58" s="38">
        <f t="shared" si="1"/>
        <v>225.4</v>
      </c>
      <c r="E58" s="38">
        <f t="shared" si="2"/>
        <v>241.5</v>
      </c>
      <c r="F58" s="38">
        <f t="shared" si="3"/>
        <v>257.60000000000002</v>
      </c>
      <c r="G58" s="38" t="e">
        <f>#REF!-#REF!*3%</f>
        <v>#REF!</v>
      </c>
      <c r="H58" s="38">
        <v>322</v>
      </c>
      <c r="I58" s="38">
        <f t="shared" si="21"/>
        <v>161</v>
      </c>
      <c r="J58" s="79" t="s">
        <v>351</v>
      </c>
      <c r="K58" s="28" t="s">
        <v>145</v>
      </c>
      <c r="L58" s="27" t="s">
        <v>146</v>
      </c>
      <c r="M58" s="28" t="s">
        <v>136</v>
      </c>
      <c r="N58" s="35" t="s">
        <v>137</v>
      </c>
      <c r="O58" s="34">
        <v>130</v>
      </c>
      <c r="P58" s="21">
        <v>20</v>
      </c>
      <c r="Q58" s="21">
        <f t="shared" si="4"/>
        <v>0</v>
      </c>
      <c r="R58" s="90"/>
      <c r="S58" s="94">
        <v>145201470</v>
      </c>
      <c r="T58" s="99"/>
      <c r="U58" s="94">
        <v>851079063</v>
      </c>
      <c r="AK58" s="30"/>
      <c r="AL58" s="30"/>
      <c r="AM58" s="30"/>
      <c r="AN58" s="30"/>
      <c r="AO58" s="30"/>
      <c r="AP58" s="30"/>
      <c r="AQ58" s="30"/>
    </row>
    <row r="59" spans="1:43" s="24" customFormat="1" ht="13.15" customHeight="1" outlineLevel="1" x14ac:dyDescent="0.25">
      <c r="A59" s="33" t="s">
        <v>147</v>
      </c>
      <c r="B59" s="43"/>
      <c r="C59" s="38">
        <f t="shared" si="0"/>
        <v>694.2</v>
      </c>
      <c r="D59" s="38">
        <f t="shared" si="1"/>
        <v>809.90000000000009</v>
      </c>
      <c r="E59" s="38">
        <f t="shared" si="2"/>
        <v>867.75</v>
      </c>
      <c r="F59" s="38">
        <f t="shared" si="3"/>
        <v>925.6</v>
      </c>
      <c r="G59" s="38" t="e">
        <f>#REF!-#REF!*3%</f>
        <v>#REF!</v>
      </c>
      <c r="H59" s="38">
        <v>1157</v>
      </c>
      <c r="I59" s="38">
        <f t="shared" si="21"/>
        <v>578.5</v>
      </c>
      <c r="J59" s="79" t="s">
        <v>352</v>
      </c>
      <c r="K59" s="28" t="s">
        <v>148</v>
      </c>
      <c r="L59" s="27"/>
      <c r="M59" s="28" t="s">
        <v>136</v>
      </c>
      <c r="N59" s="35" t="s">
        <v>149</v>
      </c>
      <c r="O59" s="34">
        <v>624</v>
      </c>
      <c r="P59" s="21">
        <v>8</v>
      </c>
      <c r="Q59" s="21">
        <f t="shared" si="4"/>
        <v>0</v>
      </c>
      <c r="R59" s="90"/>
      <c r="S59" s="94">
        <v>145202324</v>
      </c>
      <c r="T59" s="99"/>
      <c r="U59" s="94">
        <v>851141111</v>
      </c>
      <c r="AK59" s="30"/>
      <c r="AL59" s="30"/>
      <c r="AM59" s="30"/>
      <c r="AN59" s="30"/>
      <c r="AO59" s="30"/>
      <c r="AP59" s="30"/>
      <c r="AQ59" s="30"/>
    </row>
    <row r="60" spans="1:43" s="24" customFormat="1" ht="23.45" customHeight="1" x14ac:dyDescent="0.25">
      <c r="A60" s="44" t="s">
        <v>150</v>
      </c>
      <c r="B60" s="29"/>
      <c r="C60" s="38"/>
      <c r="D60" s="74"/>
      <c r="E60" s="74"/>
      <c r="F60" s="74"/>
      <c r="G60" s="74"/>
      <c r="H60" s="74"/>
      <c r="I60" s="74"/>
      <c r="J60" s="29"/>
      <c r="K60" s="29"/>
      <c r="L60" s="29"/>
      <c r="M60" s="29"/>
      <c r="N60" s="29"/>
      <c r="O60" s="29"/>
      <c r="P60" s="21"/>
      <c r="Q60" s="21">
        <f t="shared" si="4"/>
        <v>0</v>
      </c>
      <c r="R60" s="90"/>
      <c r="S60" s="94"/>
      <c r="T60" s="99"/>
      <c r="U60" s="94"/>
      <c r="AK60" s="30"/>
      <c r="AL60" s="30"/>
      <c r="AM60" s="30"/>
      <c r="AN60" s="30"/>
      <c r="AO60" s="30"/>
      <c r="AP60" s="30"/>
      <c r="AQ60" s="30"/>
    </row>
    <row r="61" spans="1:43" s="24" customFormat="1" ht="13.5" customHeight="1" outlineLevel="1" x14ac:dyDescent="0.25">
      <c r="A61" s="31" t="s">
        <v>449</v>
      </c>
      <c r="B61" s="14"/>
      <c r="C61" s="38">
        <f t="shared" si="0"/>
        <v>642</v>
      </c>
      <c r="D61" s="38">
        <f t="shared" si="1"/>
        <v>749</v>
      </c>
      <c r="E61" s="38">
        <f t="shared" si="2"/>
        <v>802.5</v>
      </c>
      <c r="F61" s="38">
        <f t="shared" si="3"/>
        <v>856</v>
      </c>
      <c r="G61" s="38" t="e">
        <f>#REF!-#REF!*3%</f>
        <v>#REF!</v>
      </c>
      <c r="H61" s="38">
        <v>1070</v>
      </c>
      <c r="I61" s="38">
        <f>H61/2</f>
        <v>535</v>
      </c>
      <c r="J61" s="79" t="s">
        <v>353</v>
      </c>
      <c r="K61" s="28" t="s">
        <v>151</v>
      </c>
      <c r="L61" s="27" t="s">
        <v>152</v>
      </c>
      <c r="M61" s="28" t="s">
        <v>136</v>
      </c>
      <c r="N61" s="35" t="s">
        <v>153</v>
      </c>
      <c r="O61" s="34">
        <v>888</v>
      </c>
      <c r="P61" s="21">
        <v>10</v>
      </c>
      <c r="Q61" s="21">
        <f t="shared" si="4"/>
        <v>0</v>
      </c>
      <c r="R61" s="90"/>
      <c r="S61" s="94">
        <v>200049982</v>
      </c>
      <c r="T61" s="99"/>
      <c r="U61" s="94">
        <v>1378035870</v>
      </c>
      <c r="AK61" s="30"/>
      <c r="AL61" s="30"/>
      <c r="AM61" s="30"/>
      <c r="AN61" s="30"/>
      <c r="AO61" s="30"/>
      <c r="AP61" s="30"/>
      <c r="AQ61" s="30"/>
    </row>
    <row r="62" spans="1:43" s="65" customFormat="1" ht="13.5" customHeight="1" outlineLevel="1" x14ac:dyDescent="0.25">
      <c r="A62" s="56" t="s">
        <v>154</v>
      </c>
      <c r="B62" s="57"/>
      <c r="C62" s="58">
        <f t="shared" si="0"/>
        <v>555.59999999999991</v>
      </c>
      <c r="D62" s="58">
        <f t="shared" si="1"/>
        <v>648.20000000000005</v>
      </c>
      <c r="E62" s="58">
        <f t="shared" si="2"/>
        <v>694.5</v>
      </c>
      <c r="F62" s="58">
        <f t="shared" si="3"/>
        <v>740.8</v>
      </c>
      <c r="G62" s="58" t="e">
        <f>#REF!-#REF!*3%</f>
        <v>#REF!</v>
      </c>
      <c r="H62" s="58">
        <v>926</v>
      </c>
      <c r="I62" s="38">
        <f t="shared" ref="I62:I84" si="22">H62/2</f>
        <v>463</v>
      </c>
      <c r="J62" s="82" t="s">
        <v>354</v>
      </c>
      <c r="K62" s="60" t="s">
        <v>155</v>
      </c>
      <c r="L62" s="27" t="s">
        <v>156</v>
      </c>
      <c r="M62" s="61" t="s">
        <v>136</v>
      </c>
      <c r="N62" s="62" t="s">
        <v>80</v>
      </c>
      <c r="O62" s="59">
        <v>730</v>
      </c>
      <c r="P62" s="63">
        <v>20</v>
      </c>
      <c r="Q62" s="21">
        <f t="shared" si="4"/>
        <v>0</v>
      </c>
      <c r="R62" s="91"/>
      <c r="S62" s="97">
        <v>191972300</v>
      </c>
      <c r="T62" s="100"/>
      <c r="U62" s="97">
        <v>1313273789</v>
      </c>
      <c r="AK62" s="68"/>
      <c r="AL62" s="68"/>
      <c r="AM62" s="68"/>
      <c r="AN62" s="68"/>
      <c r="AO62" s="68"/>
      <c r="AP62" s="68"/>
      <c r="AQ62" s="68"/>
    </row>
    <row r="63" spans="1:43" s="24" customFormat="1" ht="13.5" customHeight="1" outlineLevel="1" x14ac:dyDescent="0.25">
      <c r="A63" s="31" t="s">
        <v>157</v>
      </c>
      <c r="B63" s="14"/>
      <c r="C63" s="38">
        <f t="shared" si="0"/>
        <v>393.59999999999997</v>
      </c>
      <c r="D63" s="38">
        <f t="shared" si="1"/>
        <v>459.20000000000005</v>
      </c>
      <c r="E63" s="38">
        <f t="shared" si="2"/>
        <v>492</v>
      </c>
      <c r="F63" s="38">
        <f t="shared" si="3"/>
        <v>524.79999999999995</v>
      </c>
      <c r="G63" s="38" t="e">
        <f>#REF!-#REF!*3%</f>
        <v>#REF!</v>
      </c>
      <c r="H63" s="38">
        <v>656</v>
      </c>
      <c r="I63" s="38">
        <f t="shared" si="22"/>
        <v>328</v>
      </c>
      <c r="J63" s="80" t="s">
        <v>355</v>
      </c>
      <c r="K63" s="26" t="s">
        <v>158</v>
      </c>
      <c r="L63" s="27" t="s">
        <v>159</v>
      </c>
      <c r="M63" s="28" t="s">
        <v>136</v>
      </c>
      <c r="N63" s="35" t="s">
        <v>160</v>
      </c>
      <c r="O63" s="34">
        <v>200</v>
      </c>
      <c r="P63" s="21">
        <v>20</v>
      </c>
      <c r="Q63" s="21">
        <f t="shared" si="4"/>
        <v>0</v>
      </c>
      <c r="R63" s="90"/>
      <c r="S63" s="94">
        <v>189172798</v>
      </c>
      <c r="T63" s="99"/>
      <c r="U63" s="94">
        <v>1307930719</v>
      </c>
      <c r="AK63" s="30"/>
      <c r="AL63" s="30"/>
      <c r="AM63" s="30"/>
      <c r="AN63" s="30"/>
      <c r="AO63" s="30"/>
      <c r="AP63" s="30"/>
      <c r="AQ63" s="30"/>
    </row>
    <row r="64" spans="1:43" s="24" customFormat="1" ht="13.5" customHeight="1" outlineLevel="1" x14ac:dyDescent="0.25">
      <c r="A64" s="31" t="s">
        <v>161</v>
      </c>
      <c r="B64" s="14"/>
      <c r="C64" s="38">
        <f t="shared" si="0"/>
        <v>393.59999999999997</v>
      </c>
      <c r="D64" s="38">
        <f t="shared" si="1"/>
        <v>459.20000000000005</v>
      </c>
      <c r="E64" s="38">
        <f t="shared" si="2"/>
        <v>492</v>
      </c>
      <c r="F64" s="38">
        <f t="shared" si="3"/>
        <v>524.79999999999995</v>
      </c>
      <c r="G64" s="38" t="e">
        <f>#REF!-#REF!*3%</f>
        <v>#REF!</v>
      </c>
      <c r="H64" s="38">
        <v>656</v>
      </c>
      <c r="I64" s="38">
        <f t="shared" si="22"/>
        <v>328</v>
      </c>
      <c r="J64" s="80" t="s">
        <v>356</v>
      </c>
      <c r="K64" s="26" t="s">
        <v>162</v>
      </c>
      <c r="L64" s="27" t="s">
        <v>163</v>
      </c>
      <c r="M64" s="28" t="s">
        <v>136</v>
      </c>
      <c r="N64" s="35" t="s">
        <v>160</v>
      </c>
      <c r="O64" s="34">
        <v>200</v>
      </c>
      <c r="P64" s="21">
        <v>20</v>
      </c>
      <c r="Q64" s="21">
        <f t="shared" si="4"/>
        <v>0</v>
      </c>
      <c r="R64" s="90"/>
      <c r="S64" s="94">
        <v>145241818</v>
      </c>
      <c r="T64" s="99"/>
      <c r="U64" s="94">
        <v>850863128</v>
      </c>
      <c r="AK64" s="30"/>
      <c r="AL64" s="30"/>
      <c r="AM64" s="30"/>
      <c r="AN64" s="30"/>
      <c r="AO64" s="30"/>
      <c r="AP64" s="30"/>
      <c r="AQ64" s="30"/>
    </row>
    <row r="65" spans="1:43" s="24" customFormat="1" ht="13.5" customHeight="1" outlineLevel="1" x14ac:dyDescent="0.25">
      <c r="A65" s="31" t="s">
        <v>164</v>
      </c>
      <c r="B65" s="14" t="s">
        <v>40</v>
      </c>
      <c r="C65" s="38">
        <f t="shared" si="0"/>
        <v>0</v>
      </c>
      <c r="D65" s="38">
        <f t="shared" si="1"/>
        <v>0</v>
      </c>
      <c r="E65" s="38">
        <f t="shared" si="2"/>
        <v>0</v>
      </c>
      <c r="F65" s="38">
        <f t="shared" si="3"/>
        <v>0</v>
      </c>
      <c r="G65" s="38" t="e">
        <f>#REF!-#REF!*3%</f>
        <v>#REF!</v>
      </c>
      <c r="H65" s="38"/>
      <c r="I65" s="38">
        <f t="shared" si="22"/>
        <v>0</v>
      </c>
      <c r="J65" s="80" t="s">
        <v>357</v>
      </c>
      <c r="K65" s="26" t="s">
        <v>165</v>
      </c>
      <c r="L65" s="27" t="s">
        <v>166</v>
      </c>
      <c r="M65" s="28" t="s">
        <v>136</v>
      </c>
      <c r="N65" s="35" t="s">
        <v>167</v>
      </c>
      <c r="O65" s="34">
        <v>880</v>
      </c>
      <c r="P65" s="21">
        <v>10</v>
      </c>
      <c r="Q65" s="21">
        <f t="shared" si="4"/>
        <v>0</v>
      </c>
      <c r="R65" s="90"/>
      <c r="S65" s="94">
        <v>15442239</v>
      </c>
      <c r="T65" s="99"/>
      <c r="U65" s="94">
        <v>199022970</v>
      </c>
      <c r="AK65" s="30"/>
      <c r="AL65" s="30"/>
      <c r="AM65" s="30"/>
      <c r="AN65" s="30"/>
      <c r="AO65" s="30"/>
      <c r="AP65" s="30"/>
      <c r="AQ65" s="30"/>
    </row>
    <row r="66" spans="1:43" s="24" customFormat="1" ht="13.5" customHeight="1" outlineLevel="1" x14ac:dyDescent="0.25">
      <c r="A66" s="31" t="s">
        <v>168</v>
      </c>
      <c r="B66" s="14" t="s">
        <v>40</v>
      </c>
      <c r="C66" s="38">
        <f t="shared" si="0"/>
        <v>0</v>
      </c>
      <c r="D66" s="38">
        <f t="shared" si="1"/>
        <v>0</v>
      </c>
      <c r="E66" s="38">
        <f t="shared" si="2"/>
        <v>0</v>
      </c>
      <c r="F66" s="38">
        <f t="shared" si="3"/>
        <v>0</v>
      </c>
      <c r="G66" s="38" t="e">
        <f>#REF!-#REF!*3%</f>
        <v>#REF!</v>
      </c>
      <c r="H66" s="38"/>
      <c r="I66" s="38">
        <f t="shared" si="22"/>
        <v>0</v>
      </c>
      <c r="J66" s="80" t="s">
        <v>358</v>
      </c>
      <c r="K66" s="26" t="s">
        <v>169</v>
      </c>
      <c r="L66" s="27" t="s">
        <v>170</v>
      </c>
      <c r="M66" s="28" t="s">
        <v>136</v>
      </c>
      <c r="N66" s="35" t="s">
        <v>167</v>
      </c>
      <c r="O66" s="34">
        <v>861</v>
      </c>
      <c r="P66" s="21">
        <v>10</v>
      </c>
      <c r="Q66" s="21">
        <f t="shared" si="4"/>
        <v>0</v>
      </c>
      <c r="R66" s="90"/>
      <c r="S66" s="94">
        <v>189112741</v>
      </c>
      <c r="T66" s="99"/>
      <c r="U66" s="94">
        <v>1307945368</v>
      </c>
      <c r="AK66" s="30"/>
      <c r="AL66" s="30"/>
      <c r="AM66" s="30"/>
      <c r="AN66" s="30"/>
      <c r="AO66" s="30"/>
      <c r="AP66" s="30"/>
      <c r="AQ66" s="30"/>
    </row>
    <row r="67" spans="1:43" s="24" customFormat="1" ht="13.5" customHeight="1" outlineLevel="1" x14ac:dyDescent="0.25">
      <c r="A67" s="31" t="s">
        <v>171</v>
      </c>
      <c r="B67" s="29" t="s">
        <v>40</v>
      </c>
      <c r="C67" s="38">
        <f t="shared" si="0"/>
        <v>0</v>
      </c>
      <c r="D67" s="38">
        <f t="shared" si="1"/>
        <v>0</v>
      </c>
      <c r="E67" s="38">
        <f t="shared" si="2"/>
        <v>0</v>
      </c>
      <c r="F67" s="38">
        <f t="shared" si="3"/>
        <v>0</v>
      </c>
      <c r="G67" s="38" t="e">
        <f>#REF!-#REF!*3%</f>
        <v>#REF!</v>
      </c>
      <c r="H67" s="38"/>
      <c r="I67" s="38">
        <f t="shared" si="22"/>
        <v>0</v>
      </c>
      <c r="J67" s="80" t="s">
        <v>359</v>
      </c>
      <c r="K67" s="26" t="s">
        <v>172</v>
      </c>
      <c r="L67" s="27" t="s">
        <v>173</v>
      </c>
      <c r="M67" s="28" t="s">
        <v>136</v>
      </c>
      <c r="N67" s="35" t="s">
        <v>167</v>
      </c>
      <c r="O67" s="34">
        <v>815</v>
      </c>
      <c r="P67" s="21">
        <v>10</v>
      </c>
      <c r="Q67" s="21">
        <f t="shared" si="4"/>
        <v>0</v>
      </c>
      <c r="R67" s="90"/>
      <c r="S67" s="94">
        <v>189136295</v>
      </c>
      <c r="T67" s="99"/>
      <c r="U67" s="94">
        <v>1307943343</v>
      </c>
      <c r="AK67" s="30"/>
      <c r="AL67" s="30"/>
      <c r="AM67" s="30"/>
      <c r="AN67" s="30"/>
      <c r="AO67" s="30"/>
      <c r="AP67" s="30"/>
      <c r="AQ67" s="30"/>
    </row>
    <row r="68" spans="1:43" s="24" customFormat="1" ht="13.5" customHeight="1" outlineLevel="1" x14ac:dyDescent="0.25">
      <c r="A68" s="25" t="s">
        <v>174</v>
      </c>
      <c r="B68" s="14"/>
      <c r="C68" s="38">
        <f t="shared" si="0"/>
        <v>376.2</v>
      </c>
      <c r="D68" s="38">
        <f t="shared" si="1"/>
        <v>438.9</v>
      </c>
      <c r="E68" s="38">
        <f t="shared" si="2"/>
        <v>470.25</v>
      </c>
      <c r="F68" s="38">
        <f t="shared" si="3"/>
        <v>501.6</v>
      </c>
      <c r="G68" s="38" t="e">
        <f>#REF!-#REF!*3%</f>
        <v>#REF!</v>
      </c>
      <c r="H68" s="38">
        <v>627</v>
      </c>
      <c r="I68" s="38">
        <f t="shared" si="22"/>
        <v>313.5</v>
      </c>
      <c r="J68" s="85" t="s">
        <v>360</v>
      </c>
      <c r="K68" s="26" t="s">
        <v>175</v>
      </c>
      <c r="L68" s="27" t="s">
        <v>176</v>
      </c>
      <c r="M68" s="28" t="s">
        <v>28</v>
      </c>
      <c r="N68" s="35" t="s">
        <v>177</v>
      </c>
      <c r="O68" s="34">
        <v>545</v>
      </c>
      <c r="P68" s="21">
        <v>12</v>
      </c>
      <c r="Q68" s="21">
        <f t="shared" si="4"/>
        <v>0</v>
      </c>
      <c r="R68" s="90"/>
      <c r="S68" s="94">
        <v>255376275</v>
      </c>
      <c r="T68" s="99"/>
      <c r="U68" s="94">
        <v>1670800057</v>
      </c>
      <c r="AK68" s="30"/>
      <c r="AL68" s="30"/>
      <c r="AM68" s="30"/>
      <c r="AN68" s="30"/>
      <c r="AO68" s="30"/>
      <c r="AP68" s="30"/>
      <c r="AQ68" s="30"/>
    </row>
    <row r="69" spans="1:43" s="24" customFormat="1" ht="13.9" customHeight="1" outlineLevel="1" x14ac:dyDescent="0.25">
      <c r="A69" s="25" t="s">
        <v>178</v>
      </c>
      <c r="B69" s="14"/>
      <c r="C69" s="38">
        <f t="shared" si="0"/>
        <v>376.2</v>
      </c>
      <c r="D69" s="38">
        <f t="shared" si="1"/>
        <v>438.9</v>
      </c>
      <c r="E69" s="38">
        <f t="shared" si="2"/>
        <v>470.25</v>
      </c>
      <c r="F69" s="38">
        <f t="shared" si="3"/>
        <v>501.6</v>
      </c>
      <c r="G69" s="38" t="e">
        <f>#REF!-#REF!*3%</f>
        <v>#REF!</v>
      </c>
      <c r="H69" s="38">
        <v>627</v>
      </c>
      <c r="I69" s="38">
        <f t="shared" si="22"/>
        <v>313.5</v>
      </c>
      <c r="J69" s="80" t="s">
        <v>361</v>
      </c>
      <c r="K69" s="26" t="s">
        <v>179</v>
      </c>
      <c r="L69" s="27" t="s">
        <v>180</v>
      </c>
      <c r="M69" s="28" t="s">
        <v>28</v>
      </c>
      <c r="N69" s="35" t="s">
        <v>177</v>
      </c>
      <c r="O69" s="34">
        <v>545</v>
      </c>
      <c r="P69" s="21">
        <v>12</v>
      </c>
      <c r="Q69" s="21">
        <f t="shared" si="4"/>
        <v>0</v>
      </c>
      <c r="R69" s="90"/>
      <c r="S69" s="94">
        <v>255370089</v>
      </c>
      <c r="T69" s="99"/>
      <c r="U69" s="94">
        <v>1670786768</v>
      </c>
      <c r="AK69" s="30"/>
      <c r="AL69" s="30"/>
      <c r="AM69" s="30"/>
      <c r="AN69" s="30"/>
      <c r="AO69" s="30"/>
      <c r="AP69" s="30"/>
      <c r="AQ69" s="30"/>
    </row>
    <row r="70" spans="1:43" s="65" customFormat="1" ht="13.9" customHeight="1" outlineLevel="1" x14ac:dyDescent="0.25">
      <c r="A70" s="25" t="s">
        <v>312</v>
      </c>
      <c r="B70" s="57"/>
      <c r="C70" s="58">
        <f t="shared" ref="C70" si="23">H70-(H70*0.4)</f>
        <v>372</v>
      </c>
      <c r="D70" s="58">
        <f t="shared" ref="D70" si="24">H70-(H70*0.3)</f>
        <v>434</v>
      </c>
      <c r="E70" s="58">
        <f t="shared" ref="E70" si="25">H70-(H70*0.25)</f>
        <v>465</v>
      </c>
      <c r="F70" s="58">
        <f t="shared" ref="F70" si="26">H70-(H70*0.2)</f>
        <v>496</v>
      </c>
      <c r="G70" s="58" t="e">
        <f>#REF!-#REF!*3%</f>
        <v>#REF!</v>
      </c>
      <c r="H70" s="58">
        <v>620</v>
      </c>
      <c r="I70" s="38">
        <f t="shared" si="22"/>
        <v>310</v>
      </c>
      <c r="J70" s="81" t="s">
        <v>311</v>
      </c>
      <c r="K70" s="60" t="s">
        <v>313</v>
      </c>
      <c r="L70" s="111" t="s">
        <v>380</v>
      </c>
      <c r="M70" s="61" t="s">
        <v>28</v>
      </c>
      <c r="N70" s="62" t="s">
        <v>177</v>
      </c>
      <c r="O70" s="59">
        <v>551</v>
      </c>
      <c r="P70" s="63">
        <v>20</v>
      </c>
      <c r="Q70" s="21">
        <f t="shared" si="4"/>
        <v>0</v>
      </c>
      <c r="R70" s="91"/>
      <c r="S70" s="97">
        <v>314394587</v>
      </c>
      <c r="T70" s="100"/>
      <c r="U70" s="97">
        <v>1834883615</v>
      </c>
      <c r="AK70" s="68"/>
      <c r="AL70" s="68"/>
      <c r="AM70" s="68"/>
      <c r="AN70" s="68"/>
      <c r="AO70" s="68"/>
      <c r="AP70" s="68"/>
      <c r="AQ70" s="68"/>
    </row>
    <row r="71" spans="1:43" s="65" customFormat="1" ht="13.5" customHeight="1" outlineLevel="1" x14ac:dyDescent="0.25">
      <c r="A71" s="56" t="s">
        <v>309</v>
      </c>
      <c r="B71" s="57"/>
      <c r="C71" s="58">
        <f t="shared" si="0"/>
        <v>353.4</v>
      </c>
      <c r="D71" s="58">
        <f t="shared" si="1"/>
        <v>412.3</v>
      </c>
      <c r="E71" s="58">
        <f t="shared" si="2"/>
        <v>441.75</v>
      </c>
      <c r="F71" s="58">
        <f t="shared" si="3"/>
        <v>471.2</v>
      </c>
      <c r="G71" s="58" t="e">
        <f>#REF!-#REF!*3%</f>
        <v>#REF!</v>
      </c>
      <c r="H71" s="58">
        <v>589</v>
      </c>
      <c r="I71" s="38">
        <f t="shared" si="22"/>
        <v>294.5</v>
      </c>
      <c r="J71" s="81" t="s">
        <v>308</v>
      </c>
      <c r="K71" s="60" t="s">
        <v>310</v>
      </c>
      <c r="L71" s="111" t="s">
        <v>381</v>
      </c>
      <c r="M71" s="61" t="s">
        <v>28</v>
      </c>
      <c r="N71" s="62" t="s">
        <v>29</v>
      </c>
      <c r="O71" s="59">
        <v>384</v>
      </c>
      <c r="P71" s="63">
        <v>20</v>
      </c>
      <c r="Q71" s="21">
        <f t="shared" si="4"/>
        <v>0</v>
      </c>
      <c r="R71" s="91"/>
      <c r="S71" s="97">
        <v>314382972</v>
      </c>
      <c r="T71" s="100"/>
      <c r="U71" s="97">
        <v>1834813838</v>
      </c>
      <c r="AK71" s="68"/>
      <c r="AL71" s="68"/>
      <c r="AM71" s="68"/>
      <c r="AN71" s="68"/>
      <c r="AO71" s="68"/>
      <c r="AP71" s="68"/>
      <c r="AQ71" s="68"/>
    </row>
    <row r="72" spans="1:43" s="24" customFormat="1" ht="13.5" customHeight="1" outlineLevel="1" x14ac:dyDescent="0.25">
      <c r="A72" s="31" t="s">
        <v>181</v>
      </c>
      <c r="B72" s="14"/>
      <c r="C72" s="38">
        <f t="shared" ref="C72" si="27">H72-(H72*0.4)</f>
        <v>303</v>
      </c>
      <c r="D72" s="38">
        <f t="shared" ref="D72" si="28">H72-(H72*0.3)</f>
        <v>353.5</v>
      </c>
      <c r="E72" s="38">
        <f t="shared" ref="E72" si="29">H72-(H72*0.25)</f>
        <v>378.75</v>
      </c>
      <c r="F72" s="38">
        <f t="shared" ref="F72" si="30">H72-(H72*0.2)</f>
        <v>404</v>
      </c>
      <c r="G72" s="38" t="e">
        <f>#REF!-#REF!*3%</f>
        <v>#REF!</v>
      </c>
      <c r="H72" s="38">
        <v>505</v>
      </c>
      <c r="I72" s="38">
        <f t="shared" si="22"/>
        <v>252.5</v>
      </c>
      <c r="J72" s="80" t="s">
        <v>362</v>
      </c>
      <c r="K72" s="26" t="s">
        <v>182</v>
      </c>
      <c r="L72" s="27" t="s">
        <v>183</v>
      </c>
      <c r="M72" s="28" t="s">
        <v>28</v>
      </c>
      <c r="N72" s="35" t="s">
        <v>29</v>
      </c>
      <c r="O72" s="34">
        <v>512</v>
      </c>
      <c r="P72" s="21">
        <v>16</v>
      </c>
      <c r="Q72" s="21">
        <f t="shared" si="4"/>
        <v>0</v>
      </c>
      <c r="R72" s="90"/>
      <c r="S72" s="94">
        <v>12051133</v>
      </c>
      <c r="T72" s="99"/>
      <c r="U72" s="94">
        <v>174919783</v>
      </c>
      <c r="AK72" s="30"/>
      <c r="AL72" s="30"/>
      <c r="AM72" s="30"/>
      <c r="AN72" s="30"/>
      <c r="AO72" s="30"/>
      <c r="AP72" s="30"/>
      <c r="AQ72" s="30"/>
    </row>
    <row r="73" spans="1:43" s="65" customFormat="1" ht="13.5" customHeight="1" outlineLevel="1" x14ac:dyDescent="0.25">
      <c r="A73" s="25" t="s">
        <v>281</v>
      </c>
      <c r="B73" s="57"/>
      <c r="C73" s="58">
        <f t="shared" ref="C73:C74" si="31">H73-(H73*0.4)</f>
        <v>432</v>
      </c>
      <c r="D73" s="58">
        <f t="shared" ref="D73:D74" si="32">H73-(H73*0.3)</f>
        <v>504</v>
      </c>
      <c r="E73" s="58">
        <f t="shared" ref="E73:E74" si="33">H73-(H73*0.25)</f>
        <v>540</v>
      </c>
      <c r="F73" s="58">
        <f t="shared" ref="F73:F74" si="34">H73-(H73*0.2)</f>
        <v>576</v>
      </c>
      <c r="G73" s="58" t="e">
        <f>#REF!-#REF!*3%</f>
        <v>#REF!</v>
      </c>
      <c r="H73" s="58">
        <v>720</v>
      </c>
      <c r="I73" s="38">
        <f t="shared" si="22"/>
        <v>360</v>
      </c>
      <c r="J73" s="110" t="s">
        <v>428</v>
      </c>
      <c r="K73" s="60" t="s">
        <v>288</v>
      </c>
      <c r="L73" s="111" t="s">
        <v>305</v>
      </c>
      <c r="M73" s="61" t="s">
        <v>28</v>
      </c>
      <c r="N73" s="62" t="s">
        <v>307</v>
      </c>
      <c r="O73" s="59">
        <v>385</v>
      </c>
      <c r="P73" s="63">
        <v>24</v>
      </c>
      <c r="Q73" s="21">
        <f t="shared" si="4"/>
        <v>0</v>
      </c>
      <c r="R73" s="91"/>
      <c r="S73" s="97"/>
      <c r="T73" s="100"/>
      <c r="U73" s="97"/>
      <c r="AK73" s="68"/>
      <c r="AL73" s="68"/>
      <c r="AM73" s="68"/>
      <c r="AN73" s="68"/>
      <c r="AO73" s="68"/>
      <c r="AP73" s="68"/>
      <c r="AQ73" s="68"/>
    </row>
    <row r="74" spans="1:43" s="65" customFormat="1" ht="13.5" customHeight="1" outlineLevel="1" x14ac:dyDescent="0.25">
      <c r="A74" s="25" t="s">
        <v>283</v>
      </c>
      <c r="B74" s="57"/>
      <c r="C74" s="58">
        <f t="shared" si="31"/>
        <v>432</v>
      </c>
      <c r="D74" s="58">
        <f t="shared" si="32"/>
        <v>504</v>
      </c>
      <c r="E74" s="58">
        <f t="shared" si="33"/>
        <v>540</v>
      </c>
      <c r="F74" s="58">
        <f t="shared" si="34"/>
        <v>576</v>
      </c>
      <c r="G74" s="58" t="e">
        <f>#REF!-#REF!*3%</f>
        <v>#REF!</v>
      </c>
      <c r="H74" s="58">
        <v>720</v>
      </c>
      <c r="I74" s="38">
        <f t="shared" si="22"/>
        <v>360</v>
      </c>
      <c r="J74" s="81" t="s">
        <v>426</v>
      </c>
      <c r="K74" s="60" t="s">
        <v>289</v>
      </c>
      <c r="L74" s="111" t="s">
        <v>306</v>
      </c>
      <c r="M74" s="61" t="s">
        <v>28</v>
      </c>
      <c r="N74" s="62" t="s">
        <v>307</v>
      </c>
      <c r="O74" s="59">
        <v>385</v>
      </c>
      <c r="P74" s="63">
        <v>24</v>
      </c>
      <c r="Q74" s="21">
        <f t="shared" si="4"/>
        <v>0</v>
      </c>
      <c r="R74" s="91"/>
      <c r="S74" s="97"/>
      <c r="T74" s="100"/>
      <c r="U74" s="97"/>
      <c r="AK74" s="68"/>
      <c r="AL74" s="68"/>
      <c r="AM74" s="68"/>
      <c r="AN74" s="68"/>
      <c r="AO74" s="68"/>
      <c r="AP74" s="68"/>
      <c r="AQ74" s="68"/>
    </row>
    <row r="75" spans="1:43" s="65" customFormat="1" ht="13.15" customHeight="1" outlineLevel="1" x14ac:dyDescent="0.25">
      <c r="A75" s="25" t="s">
        <v>282</v>
      </c>
      <c r="B75" s="57"/>
      <c r="C75" s="58">
        <f t="shared" ref="C75" si="35">H75-(H75*0.4)</f>
        <v>432</v>
      </c>
      <c r="D75" s="58">
        <f t="shared" ref="D75" si="36">H75-(H75*0.3)</f>
        <v>504</v>
      </c>
      <c r="E75" s="58">
        <f t="shared" ref="E75" si="37">H75-(H75*0.25)</f>
        <v>540</v>
      </c>
      <c r="F75" s="58">
        <f t="shared" ref="F75" si="38">H75-(H75*0.2)</f>
        <v>576</v>
      </c>
      <c r="G75" s="58" t="e">
        <f>#REF!-#REF!*3%</f>
        <v>#REF!</v>
      </c>
      <c r="H75" s="58">
        <v>720</v>
      </c>
      <c r="I75" s="38">
        <f t="shared" si="22"/>
        <v>360</v>
      </c>
      <c r="J75" s="81" t="s">
        <v>427</v>
      </c>
      <c r="K75" s="60" t="s">
        <v>290</v>
      </c>
      <c r="L75" s="111" t="s">
        <v>304</v>
      </c>
      <c r="M75" s="61" t="s">
        <v>28</v>
      </c>
      <c r="N75" s="62" t="s">
        <v>307</v>
      </c>
      <c r="O75" s="59">
        <v>385</v>
      </c>
      <c r="P75" s="63">
        <v>24</v>
      </c>
      <c r="Q75" s="21">
        <f t="shared" si="4"/>
        <v>0</v>
      </c>
      <c r="R75" s="91"/>
      <c r="S75" s="97"/>
      <c r="T75" s="100"/>
      <c r="U75" s="97"/>
      <c r="AK75" s="68"/>
      <c r="AL75" s="68"/>
      <c r="AM75" s="68"/>
      <c r="AN75" s="68"/>
      <c r="AO75" s="68"/>
      <c r="AP75" s="68"/>
      <c r="AQ75" s="68"/>
    </row>
    <row r="76" spans="1:43" s="65" customFormat="1" ht="26.25" outlineLevel="1" x14ac:dyDescent="0.25">
      <c r="A76" s="56" t="s">
        <v>184</v>
      </c>
      <c r="B76" s="57"/>
      <c r="C76" s="58">
        <f t="shared" si="0"/>
        <v>272.39999999999998</v>
      </c>
      <c r="D76" s="58">
        <f t="shared" si="1"/>
        <v>317.8</v>
      </c>
      <c r="E76" s="58">
        <f t="shared" si="2"/>
        <v>340.5</v>
      </c>
      <c r="F76" s="58">
        <f t="shared" si="3"/>
        <v>363.2</v>
      </c>
      <c r="G76" s="58" t="e">
        <f>#REF!-#REF!*3%</f>
        <v>#REF!</v>
      </c>
      <c r="H76" s="58">
        <v>454</v>
      </c>
      <c r="I76" s="38">
        <f t="shared" si="22"/>
        <v>227</v>
      </c>
      <c r="J76" s="81" t="s">
        <v>363</v>
      </c>
      <c r="K76" s="60" t="s">
        <v>185</v>
      </c>
      <c r="L76" s="27" t="s">
        <v>186</v>
      </c>
      <c r="M76" s="61" t="s">
        <v>28</v>
      </c>
      <c r="N76" s="62" t="s">
        <v>187</v>
      </c>
      <c r="O76" s="59">
        <v>394</v>
      </c>
      <c r="P76" s="63">
        <v>20</v>
      </c>
      <c r="Q76" s="21">
        <f t="shared" si="4"/>
        <v>0</v>
      </c>
      <c r="R76" s="91"/>
      <c r="S76" s="97">
        <v>172226761</v>
      </c>
      <c r="T76" s="100">
        <v>215284653</v>
      </c>
      <c r="U76" s="97">
        <v>1126311808</v>
      </c>
      <c r="AK76" s="68"/>
      <c r="AL76" s="68"/>
      <c r="AM76" s="68"/>
      <c r="AN76" s="68"/>
      <c r="AO76" s="68"/>
      <c r="AP76" s="68"/>
      <c r="AQ76" s="68"/>
    </row>
    <row r="77" spans="1:43" s="65" customFormat="1" ht="13.9" customHeight="1" outlineLevel="1" x14ac:dyDescent="0.25">
      <c r="A77" s="56" t="s">
        <v>299</v>
      </c>
      <c r="B77" s="57"/>
      <c r="C77" s="58">
        <f t="shared" ref="C77" si="39">H77-(H77*0.4)</f>
        <v>292.2</v>
      </c>
      <c r="D77" s="58">
        <f t="shared" ref="D77:D78" si="40">H77-(H77*0.3)</f>
        <v>340.9</v>
      </c>
      <c r="E77" s="58">
        <f t="shared" ref="E77:E78" si="41">H77-(H77*0.25)</f>
        <v>365.25</v>
      </c>
      <c r="F77" s="58">
        <f t="shared" ref="F77:F78" si="42">H77-(H77*0.2)</f>
        <v>389.6</v>
      </c>
      <c r="G77" s="58" t="e">
        <f>#REF!-#REF!*3%</f>
        <v>#REF!</v>
      </c>
      <c r="H77" s="58">
        <v>487</v>
      </c>
      <c r="I77" s="38">
        <f t="shared" si="22"/>
        <v>243.5</v>
      </c>
      <c r="J77" s="81" t="s">
        <v>298</v>
      </c>
      <c r="K77" s="60" t="s">
        <v>300</v>
      </c>
      <c r="L77" s="111" t="s">
        <v>302</v>
      </c>
      <c r="M77" s="61" t="s">
        <v>28</v>
      </c>
      <c r="N77" s="62" t="s">
        <v>301</v>
      </c>
      <c r="O77" s="59">
        <v>233</v>
      </c>
      <c r="P77" s="63">
        <v>30</v>
      </c>
      <c r="Q77" s="21">
        <f t="shared" si="4"/>
        <v>0</v>
      </c>
      <c r="R77" s="91"/>
      <c r="S77" s="97">
        <v>83774725</v>
      </c>
      <c r="T77" s="100"/>
      <c r="U77" s="97">
        <v>600779663</v>
      </c>
      <c r="AK77" s="68"/>
      <c r="AL77" s="68"/>
      <c r="AM77" s="68"/>
      <c r="AN77" s="68"/>
      <c r="AO77" s="68"/>
      <c r="AP77" s="68"/>
      <c r="AQ77" s="68"/>
    </row>
    <row r="78" spans="1:43" s="65" customFormat="1" ht="12.6" customHeight="1" outlineLevel="1" x14ac:dyDescent="0.25">
      <c r="A78" s="25" t="s">
        <v>465</v>
      </c>
      <c r="B78" s="57"/>
      <c r="C78" s="58">
        <f>H78-(H78*0.3)</f>
        <v>455.70000000000005</v>
      </c>
      <c r="D78" s="58">
        <f t="shared" si="40"/>
        <v>455.70000000000005</v>
      </c>
      <c r="E78" s="58">
        <f t="shared" si="41"/>
        <v>488.25</v>
      </c>
      <c r="F78" s="58">
        <f t="shared" si="42"/>
        <v>520.79999999999995</v>
      </c>
      <c r="G78" s="58" t="e">
        <f>#REF!-#REF!*3%</f>
        <v>#REF!</v>
      </c>
      <c r="H78" s="58">
        <v>651</v>
      </c>
      <c r="I78" s="58">
        <f>C78</f>
        <v>455.70000000000005</v>
      </c>
      <c r="J78" s="81" t="s">
        <v>464</v>
      </c>
      <c r="K78" s="60" t="s">
        <v>468</v>
      </c>
      <c r="L78" s="111" t="s">
        <v>467</v>
      </c>
      <c r="M78" s="61" t="s">
        <v>28</v>
      </c>
      <c r="N78" s="62" t="s">
        <v>466</v>
      </c>
      <c r="O78" s="59">
        <v>340</v>
      </c>
      <c r="P78" s="63">
        <v>20</v>
      </c>
      <c r="Q78" s="21">
        <f t="shared" si="4"/>
        <v>0</v>
      </c>
      <c r="R78" s="91"/>
      <c r="S78" s="97"/>
      <c r="T78" s="100"/>
      <c r="U78" s="97"/>
      <c r="AK78" s="68"/>
      <c r="AL78" s="68"/>
      <c r="AM78" s="68"/>
      <c r="AN78" s="68"/>
      <c r="AO78" s="68"/>
      <c r="AP78" s="68"/>
      <c r="AQ78" s="68"/>
    </row>
    <row r="79" spans="1:43" s="24" customFormat="1" ht="13.15" customHeight="1" outlineLevel="1" x14ac:dyDescent="0.25">
      <c r="A79" s="25" t="s">
        <v>188</v>
      </c>
      <c r="B79" s="14"/>
      <c r="C79" s="38">
        <f>H79-(H79*0.4)</f>
        <v>330</v>
      </c>
      <c r="D79" s="38">
        <f t="shared" si="1"/>
        <v>385</v>
      </c>
      <c r="E79" s="38">
        <f t="shared" si="2"/>
        <v>412.5</v>
      </c>
      <c r="F79" s="38">
        <f t="shared" si="3"/>
        <v>440</v>
      </c>
      <c r="G79" s="38" t="e">
        <f>#REF!-#REF!*3%</f>
        <v>#REF!</v>
      </c>
      <c r="H79" s="38">
        <v>550</v>
      </c>
      <c r="I79" s="38">
        <f t="shared" si="22"/>
        <v>275</v>
      </c>
      <c r="J79" s="80" t="s">
        <v>364</v>
      </c>
      <c r="K79" s="26" t="s">
        <v>189</v>
      </c>
      <c r="L79" s="27" t="s">
        <v>190</v>
      </c>
      <c r="M79" s="28" t="s">
        <v>136</v>
      </c>
      <c r="N79" s="35" t="s">
        <v>191</v>
      </c>
      <c r="O79" s="34">
        <v>365</v>
      </c>
      <c r="P79" s="21">
        <v>20</v>
      </c>
      <c r="Q79" s="21">
        <f t="shared" si="4"/>
        <v>0</v>
      </c>
      <c r="R79" s="90"/>
      <c r="S79" s="94">
        <v>255358932</v>
      </c>
      <c r="T79" s="99"/>
      <c r="U79" s="94">
        <v>1670838886</v>
      </c>
      <c r="AK79" s="30"/>
      <c r="AL79" s="30"/>
      <c r="AM79" s="30"/>
      <c r="AN79" s="30"/>
      <c r="AO79" s="30"/>
      <c r="AP79" s="30"/>
      <c r="AQ79" s="30"/>
    </row>
    <row r="80" spans="1:43" s="65" customFormat="1" ht="14.45" customHeight="1" outlineLevel="1" x14ac:dyDescent="0.25">
      <c r="A80" s="25" t="s">
        <v>314</v>
      </c>
      <c r="B80" s="57"/>
      <c r="C80" s="58">
        <f t="shared" si="0"/>
        <v>465</v>
      </c>
      <c r="D80" s="58">
        <f t="shared" si="1"/>
        <v>542.5</v>
      </c>
      <c r="E80" s="58">
        <f t="shared" si="2"/>
        <v>581.25</v>
      </c>
      <c r="F80" s="58">
        <f t="shared" si="3"/>
        <v>620</v>
      </c>
      <c r="G80" s="58"/>
      <c r="H80" s="58">
        <v>775</v>
      </c>
      <c r="I80" s="38">
        <f t="shared" si="22"/>
        <v>387.5</v>
      </c>
      <c r="J80" s="81" t="s">
        <v>315</v>
      </c>
      <c r="K80" s="60" t="s">
        <v>316</v>
      </c>
      <c r="L80" s="111" t="s">
        <v>382</v>
      </c>
      <c r="M80" s="61" t="s">
        <v>28</v>
      </c>
      <c r="N80" s="62" t="s">
        <v>407</v>
      </c>
      <c r="O80" s="59">
        <v>378</v>
      </c>
      <c r="P80" s="63">
        <v>12</v>
      </c>
      <c r="Q80" s="21">
        <f t="shared" si="4"/>
        <v>0</v>
      </c>
      <c r="R80" s="91"/>
      <c r="S80" s="97">
        <v>314312512</v>
      </c>
      <c r="T80" s="100"/>
      <c r="U80" s="97">
        <v>1834727499</v>
      </c>
      <c r="AK80" s="68"/>
      <c r="AL80" s="68"/>
      <c r="AM80" s="68"/>
      <c r="AN80" s="68"/>
      <c r="AO80" s="68"/>
      <c r="AP80" s="68"/>
      <c r="AQ80" s="68"/>
    </row>
    <row r="81" spans="1:43" s="156" customFormat="1" ht="13.15" customHeight="1" outlineLevel="1" x14ac:dyDescent="0.25">
      <c r="A81" s="144" t="s">
        <v>470</v>
      </c>
      <c r="B81" s="145"/>
      <c r="C81" s="146">
        <f t="shared" ref="C81" si="43">H81-(H81*0.4)</f>
        <v>417.59999999999997</v>
      </c>
      <c r="D81" s="146">
        <f t="shared" ref="D81" si="44">H81-(H81*0.3)</f>
        <v>487.20000000000005</v>
      </c>
      <c r="E81" s="146">
        <f t="shared" ref="E81" si="45">H81-(H81*0.25)</f>
        <v>522</v>
      </c>
      <c r="F81" s="146">
        <f t="shared" ref="F81" si="46">H81-(H81*0.2)</f>
        <v>556.79999999999995</v>
      </c>
      <c r="G81" s="146" t="e">
        <f>#REF!-#REF!*3%</f>
        <v>#REF!</v>
      </c>
      <c r="H81" s="146">
        <v>696</v>
      </c>
      <c r="I81" s="146">
        <f t="shared" ref="I81" si="47">H81/2</f>
        <v>348</v>
      </c>
      <c r="J81" s="147" t="s">
        <v>472</v>
      </c>
      <c r="K81" s="148" t="s">
        <v>471</v>
      </c>
      <c r="L81" s="149"/>
      <c r="M81" s="144" t="s">
        <v>28</v>
      </c>
      <c r="N81" s="150" t="s">
        <v>195</v>
      </c>
      <c r="O81" s="151">
        <v>418</v>
      </c>
      <c r="P81" s="152">
        <v>20</v>
      </c>
      <c r="Q81" s="21">
        <f t="shared" si="4"/>
        <v>0</v>
      </c>
      <c r="R81" s="153"/>
      <c r="S81" s="154"/>
      <c r="T81" s="155"/>
      <c r="U81" s="154"/>
      <c r="AK81" s="157"/>
      <c r="AL81" s="157"/>
      <c r="AM81" s="157"/>
      <c r="AN81" s="157"/>
      <c r="AO81" s="157"/>
      <c r="AP81" s="157"/>
      <c r="AQ81" s="157"/>
    </row>
    <row r="82" spans="1:43" s="24" customFormat="1" ht="13.15" customHeight="1" outlineLevel="1" x14ac:dyDescent="0.25">
      <c r="A82" s="45" t="s">
        <v>192</v>
      </c>
      <c r="B82" s="14"/>
      <c r="C82" s="38">
        <f t="shared" si="0"/>
        <v>417.59999999999997</v>
      </c>
      <c r="D82" s="38">
        <f t="shared" si="1"/>
        <v>487.20000000000005</v>
      </c>
      <c r="E82" s="38">
        <f t="shared" si="2"/>
        <v>522</v>
      </c>
      <c r="F82" s="38">
        <f t="shared" si="3"/>
        <v>556.79999999999995</v>
      </c>
      <c r="G82" s="38" t="e">
        <f>#REF!-#REF!*3%</f>
        <v>#REF!</v>
      </c>
      <c r="H82" s="38">
        <v>696</v>
      </c>
      <c r="I82" s="38">
        <f t="shared" si="22"/>
        <v>348</v>
      </c>
      <c r="J82" s="86" t="s">
        <v>365</v>
      </c>
      <c r="K82" s="26" t="s">
        <v>193</v>
      </c>
      <c r="L82" s="27" t="s">
        <v>194</v>
      </c>
      <c r="M82" s="45" t="s">
        <v>28</v>
      </c>
      <c r="N82" s="35" t="s">
        <v>195</v>
      </c>
      <c r="O82" s="34">
        <v>418</v>
      </c>
      <c r="P82" s="21">
        <v>20</v>
      </c>
      <c r="Q82" s="21">
        <f t="shared" si="4"/>
        <v>0</v>
      </c>
      <c r="R82" s="90"/>
      <c r="S82" s="94">
        <v>186906977</v>
      </c>
      <c r="T82" s="99"/>
      <c r="U82" s="94">
        <v>1271495952</v>
      </c>
      <c r="AK82" s="30"/>
      <c r="AL82" s="30"/>
      <c r="AM82" s="30"/>
      <c r="AN82" s="30"/>
      <c r="AO82" s="30"/>
      <c r="AP82" s="30"/>
      <c r="AQ82" s="30"/>
    </row>
    <row r="83" spans="1:43" s="24" customFormat="1" ht="15" outlineLevel="1" x14ac:dyDescent="0.25">
      <c r="A83" s="45" t="s">
        <v>196</v>
      </c>
      <c r="B83" s="14"/>
      <c r="C83" s="38">
        <f t="shared" si="0"/>
        <v>417.59999999999997</v>
      </c>
      <c r="D83" s="38">
        <f t="shared" si="1"/>
        <v>487.20000000000005</v>
      </c>
      <c r="E83" s="38">
        <f t="shared" si="2"/>
        <v>522</v>
      </c>
      <c r="F83" s="38">
        <f t="shared" si="3"/>
        <v>556.79999999999995</v>
      </c>
      <c r="G83" s="38" t="e">
        <f>#REF!-#REF!*3%</f>
        <v>#REF!</v>
      </c>
      <c r="H83" s="38">
        <v>696</v>
      </c>
      <c r="I83" s="38">
        <f t="shared" si="22"/>
        <v>348</v>
      </c>
      <c r="J83" s="86" t="s">
        <v>366</v>
      </c>
      <c r="K83" s="26" t="s">
        <v>197</v>
      </c>
      <c r="L83" s="27" t="s">
        <v>198</v>
      </c>
      <c r="M83" s="45" t="s">
        <v>28</v>
      </c>
      <c r="N83" s="35" t="s">
        <v>195</v>
      </c>
      <c r="O83" s="34">
        <v>418</v>
      </c>
      <c r="P83" s="21">
        <v>20</v>
      </c>
      <c r="Q83" s="21">
        <f t="shared" si="4"/>
        <v>0</v>
      </c>
      <c r="R83" s="90"/>
      <c r="S83" s="94">
        <v>186906975</v>
      </c>
      <c r="T83" s="99"/>
      <c r="U83" s="94">
        <v>1271482787</v>
      </c>
      <c r="AK83" s="30"/>
      <c r="AL83" s="30"/>
      <c r="AM83" s="30"/>
      <c r="AN83" s="30"/>
      <c r="AO83" s="30"/>
      <c r="AP83" s="30"/>
      <c r="AQ83" s="30"/>
    </row>
    <row r="84" spans="1:43" s="24" customFormat="1" ht="13.9" customHeight="1" outlineLevel="1" x14ac:dyDescent="0.25">
      <c r="A84" s="45" t="s">
        <v>199</v>
      </c>
      <c r="B84" s="14"/>
      <c r="C84" s="38">
        <f t="shared" si="0"/>
        <v>417.59999999999997</v>
      </c>
      <c r="D84" s="38">
        <f t="shared" si="1"/>
        <v>487.20000000000005</v>
      </c>
      <c r="E84" s="38">
        <f t="shared" si="2"/>
        <v>522</v>
      </c>
      <c r="F84" s="38">
        <f t="shared" si="3"/>
        <v>556.79999999999995</v>
      </c>
      <c r="G84" s="38" t="e">
        <f>#REF!-#REF!*3%</f>
        <v>#REF!</v>
      </c>
      <c r="H84" s="38">
        <v>696</v>
      </c>
      <c r="I84" s="38">
        <f t="shared" si="22"/>
        <v>348</v>
      </c>
      <c r="J84" s="86" t="s">
        <v>367</v>
      </c>
      <c r="K84" s="26" t="s">
        <v>200</v>
      </c>
      <c r="L84" s="46" t="s">
        <v>201</v>
      </c>
      <c r="M84" s="45" t="s">
        <v>28</v>
      </c>
      <c r="N84" s="35" t="s">
        <v>195</v>
      </c>
      <c r="O84" s="34">
        <v>418</v>
      </c>
      <c r="P84" s="21">
        <v>20</v>
      </c>
      <c r="Q84" s="21">
        <f t="shared" si="4"/>
        <v>0</v>
      </c>
      <c r="R84" s="90"/>
      <c r="S84" s="94">
        <v>186906976</v>
      </c>
      <c r="T84" s="99"/>
      <c r="U84" s="94">
        <v>1271497556</v>
      </c>
      <c r="AK84" s="30"/>
      <c r="AL84" s="30"/>
      <c r="AM84" s="30"/>
      <c r="AN84" s="30"/>
      <c r="AO84" s="30"/>
      <c r="AP84" s="30"/>
      <c r="AQ84" s="30"/>
    </row>
    <row r="85" spans="1:43" s="47" customFormat="1" ht="21" customHeight="1" x14ac:dyDescent="0.25">
      <c r="A85" s="268" t="s">
        <v>202</v>
      </c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1"/>
      <c r="Q85" s="21">
        <f t="shared" si="4"/>
        <v>0</v>
      </c>
      <c r="R85" s="90"/>
      <c r="S85" s="98"/>
      <c r="T85" s="104"/>
      <c r="U85" s="98"/>
    </row>
    <row r="86" spans="1:43" s="47" customFormat="1" ht="12.75" customHeight="1" outlineLevel="1" x14ac:dyDescent="0.2">
      <c r="A86" s="48" t="s">
        <v>203</v>
      </c>
      <c r="B86" s="14"/>
      <c r="C86" s="49">
        <f>H86-(H86*0.3)</f>
        <v>301</v>
      </c>
      <c r="D86" s="49">
        <f t="shared" si="1"/>
        <v>301</v>
      </c>
      <c r="E86" s="49">
        <f t="shared" si="2"/>
        <v>322.5</v>
      </c>
      <c r="F86" s="49">
        <f t="shared" si="3"/>
        <v>344</v>
      </c>
      <c r="G86" s="49" t="e">
        <f>#REF!-#REF!*3%</f>
        <v>#REF!</v>
      </c>
      <c r="H86" s="49">
        <v>430</v>
      </c>
      <c r="I86" s="132">
        <f>H86/2</f>
        <v>215</v>
      </c>
      <c r="J86" s="78" t="s">
        <v>368</v>
      </c>
      <c r="K86" s="22" t="s">
        <v>204</v>
      </c>
      <c r="L86" s="27" t="s">
        <v>205</v>
      </c>
      <c r="M86" s="13" t="s">
        <v>79</v>
      </c>
      <c r="N86" s="51" t="s">
        <v>206</v>
      </c>
      <c r="O86" s="50">
        <v>480</v>
      </c>
      <c r="P86" s="21">
        <v>20</v>
      </c>
      <c r="Q86" s="21">
        <f t="shared" si="4"/>
        <v>0</v>
      </c>
      <c r="R86" s="90"/>
      <c r="S86" s="98">
        <v>44081492</v>
      </c>
      <c r="T86" s="104"/>
      <c r="U86" s="98">
        <v>351969968</v>
      </c>
    </row>
    <row r="87" spans="1:43" s="47" customFormat="1" ht="12.75" customHeight="1" outlineLevel="1" x14ac:dyDescent="0.2">
      <c r="A87" s="48" t="s">
        <v>207</v>
      </c>
      <c r="B87" s="14"/>
      <c r="C87" s="49">
        <f t="shared" ref="C87:C93" si="48">H87-(H87*0.3)</f>
        <v>301</v>
      </c>
      <c r="D87" s="49">
        <f t="shared" si="1"/>
        <v>301</v>
      </c>
      <c r="E87" s="49">
        <f t="shared" si="2"/>
        <v>322.5</v>
      </c>
      <c r="F87" s="49">
        <f t="shared" si="3"/>
        <v>344</v>
      </c>
      <c r="G87" s="49" t="e">
        <f>#REF!-#REF!*3%</f>
        <v>#REF!</v>
      </c>
      <c r="H87" s="49">
        <v>430</v>
      </c>
      <c r="I87" s="132">
        <f t="shared" ref="I87:I116" si="49">H87/2</f>
        <v>215</v>
      </c>
      <c r="J87" s="78" t="s">
        <v>369</v>
      </c>
      <c r="K87" s="22" t="s">
        <v>208</v>
      </c>
      <c r="L87" s="27" t="s">
        <v>209</v>
      </c>
      <c r="M87" s="13" t="s">
        <v>79</v>
      </c>
      <c r="N87" s="51" t="s">
        <v>206</v>
      </c>
      <c r="O87" s="50">
        <v>480</v>
      </c>
      <c r="P87" s="21">
        <v>20</v>
      </c>
      <c r="Q87" s="21">
        <f t="shared" si="4"/>
        <v>0</v>
      </c>
      <c r="R87" s="90"/>
      <c r="S87" s="98">
        <v>264742243</v>
      </c>
      <c r="T87" s="104"/>
      <c r="U87" s="98">
        <v>1710291846</v>
      </c>
    </row>
    <row r="88" spans="1:43" s="47" customFormat="1" ht="12.75" customHeight="1" outlineLevel="1" x14ac:dyDescent="0.2">
      <c r="A88" s="48" t="s">
        <v>210</v>
      </c>
      <c r="B88" s="14"/>
      <c r="C88" s="49">
        <f t="shared" si="48"/>
        <v>301</v>
      </c>
      <c r="D88" s="49">
        <f t="shared" si="1"/>
        <v>301</v>
      </c>
      <c r="E88" s="49">
        <f t="shared" si="2"/>
        <v>322.5</v>
      </c>
      <c r="F88" s="49">
        <f t="shared" si="3"/>
        <v>344</v>
      </c>
      <c r="G88" s="49" t="e">
        <f>#REF!-#REF!*3%</f>
        <v>#REF!</v>
      </c>
      <c r="H88" s="49">
        <v>430</v>
      </c>
      <c r="I88" s="132">
        <f t="shared" si="49"/>
        <v>215</v>
      </c>
      <c r="J88" s="78" t="s">
        <v>370</v>
      </c>
      <c r="K88" s="22" t="s">
        <v>211</v>
      </c>
      <c r="L88" s="27" t="s">
        <v>212</v>
      </c>
      <c r="M88" s="13" t="s">
        <v>79</v>
      </c>
      <c r="N88" s="51" t="s">
        <v>213</v>
      </c>
      <c r="O88" s="50">
        <v>480</v>
      </c>
      <c r="P88" s="21">
        <v>20</v>
      </c>
      <c r="Q88" s="21">
        <f t="shared" si="4"/>
        <v>0</v>
      </c>
      <c r="R88" s="90"/>
      <c r="S88" s="98">
        <v>264749022</v>
      </c>
      <c r="T88" s="104"/>
      <c r="U88" s="98">
        <v>1710362933</v>
      </c>
    </row>
    <row r="89" spans="1:43" s="169" customFormat="1" ht="12.75" customHeight="1" outlineLevel="1" x14ac:dyDescent="0.2">
      <c r="A89" s="158" t="s">
        <v>476</v>
      </c>
      <c r="B89" s="145"/>
      <c r="C89" s="170">
        <f t="shared" si="48"/>
        <v>286.3</v>
      </c>
      <c r="D89" s="159">
        <f t="shared" si="1"/>
        <v>286.3</v>
      </c>
      <c r="E89" s="159">
        <f t="shared" si="2"/>
        <v>306.75</v>
      </c>
      <c r="F89" s="159">
        <f t="shared" si="3"/>
        <v>327.2</v>
      </c>
      <c r="G89" s="159"/>
      <c r="H89" s="159">
        <v>409</v>
      </c>
      <c r="I89" s="160">
        <f t="shared" si="49"/>
        <v>204.5</v>
      </c>
      <c r="J89" s="161" t="s">
        <v>474</v>
      </c>
      <c r="K89" s="162" t="s">
        <v>475</v>
      </c>
      <c r="L89" s="163" t="s">
        <v>491</v>
      </c>
      <c r="M89" s="164" t="s">
        <v>79</v>
      </c>
      <c r="N89" s="165" t="s">
        <v>494</v>
      </c>
      <c r="O89" s="166">
        <v>850</v>
      </c>
      <c r="P89" s="152">
        <v>20</v>
      </c>
      <c r="Q89" s="21">
        <f t="shared" si="4"/>
        <v>0</v>
      </c>
      <c r="R89" s="153"/>
      <c r="S89" s="167"/>
      <c r="T89" s="168"/>
      <c r="U89" s="167"/>
    </row>
    <row r="90" spans="1:43" s="169" customFormat="1" ht="12.75" customHeight="1" outlineLevel="1" x14ac:dyDescent="0.2">
      <c r="A90" s="158" t="s">
        <v>479</v>
      </c>
      <c r="B90" s="145"/>
      <c r="C90" s="170">
        <f t="shared" si="48"/>
        <v>286.3</v>
      </c>
      <c r="D90" s="159">
        <f t="shared" si="1"/>
        <v>286.3</v>
      </c>
      <c r="E90" s="159">
        <f t="shared" si="2"/>
        <v>306.75</v>
      </c>
      <c r="F90" s="159">
        <f t="shared" si="3"/>
        <v>327.2</v>
      </c>
      <c r="G90" s="159"/>
      <c r="H90" s="159">
        <v>409</v>
      </c>
      <c r="I90" s="160">
        <f t="shared" si="49"/>
        <v>204.5</v>
      </c>
      <c r="J90" s="161" t="s">
        <v>477</v>
      </c>
      <c r="K90" s="162" t="s">
        <v>478</v>
      </c>
      <c r="L90" s="163" t="s">
        <v>492</v>
      </c>
      <c r="M90" s="164" t="s">
        <v>79</v>
      </c>
      <c r="N90" s="165" t="s">
        <v>494</v>
      </c>
      <c r="O90" s="166">
        <v>850</v>
      </c>
      <c r="P90" s="152">
        <v>20</v>
      </c>
      <c r="Q90" s="21">
        <f t="shared" si="4"/>
        <v>0</v>
      </c>
      <c r="R90" s="153"/>
      <c r="S90" s="167"/>
      <c r="T90" s="168"/>
      <c r="U90" s="167"/>
    </row>
    <row r="91" spans="1:43" s="169" customFormat="1" ht="12.75" customHeight="1" outlineLevel="1" x14ac:dyDescent="0.2">
      <c r="A91" s="158" t="s">
        <v>482</v>
      </c>
      <c r="B91" s="145"/>
      <c r="C91" s="170">
        <f t="shared" si="48"/>
        <v>286.3</v>
      </c>
      <c r="D91" s="159">
        <f t="shared" si="1"/>
        <v>286.3</v>
      </c>
      <c r="E91" s="159">
        <f t="shared" si="2"/>
        <v>306.75</v>
      </c>
      <c r="F91" s="159">
        <f t="shared" si="3"/>
        <v>327.2</v>
      </c>
      <c r="G91" s="159"/>
      <c r="H91" s="159">
        <v>409</v>
      </c>
      <c r="I91" s="160">
        <f t="shared" si="49"/>
        <v>204.5</v>
      </c>
      <c r="J91" s="161" t="s">
        <v>480</v>
      </c>
      <c r="K91" s="162" t="s">
        <v>481</v>
      </c>
      <c r="L91" s="163" t="s">
        <v>490</v>
      </c>
      <c r="M91" s="164" t="s">
        <v>79</v>
      </c>
      <c r="N91" s="165" t="s">
        <v>494</v>
      </c>
      <c r="O91" s="166">
        <v>850</v>
      </c>
      <c r="P91" s="152">
        <v>20</v>
      </c>
      <c r="Q91" s="21">
        <f t="shared" si="4"/>
        <v>0</v>
      </c>
      <c r="R91" s="153"/>
      <c r="S91" s="167"/>
      <c r="T91" s="168"/>
      <c r="U91" s="167"/>
    </row>
    <row r="92" spans="1:43" s="169" customFormat="1" ht="12.75" customHeight="1" outlineLevel="1" x14ac:dyDescent="0.2">
      <c r="A92" s="158" t="s">
        <v>485</v>
      </c>
      <c r="B92" s="145"/>
      <c r="C92" s="170">
        <f t="shared" si="48"/>
        <v>286.3</v>
      </c>
      <c r="D92" s="159">
        <f t="shared" si="1"/>
        <v>286.3</v>
      </c>
      <c r="E92" s="159">
        <f t="shared" si="2"/>
        <v>306.75</v>
      </c>
      <c r="F92" s="159">
        <f t="shared" si="3"/>
        <v>327.2</v>
      </c>
      <c r="G92" s="159"/>
      <c r="H92" s="159">
        <v>409</v>
      </c>
      <c r="I92" s="160">
        <f t="shared" si="49"/>
        <v>204.5</v>
      </c>
      <c r="J92" s="161" t="s">
        <v>483</v>
      </c>
      <c r="K92" s="162" t="s">
        <v>484</v>
      </c>
      <c r="L92" s="163" t="s">
        <v>493</v>
      </c>
      <c r="M92" s="164" t="s">
        <v>79</v>
      </c>
      <c r="N92" s="165" t="s">
        <v>494</v>
      </c>
      <c r="O92" s="166">
        <v>850</v>
      </c>
      <c r="P92" s="152">
        <v>20</v>
      </c>
      <c r="Q92" s="21">
        <f t="shared" si="4"/>
        <v>0</v>
      </c>
      <c r="R92" s="153"/>
      <c r="S92" s="167"/>
      <c r="T92" s="168"/>
      <c r="U92" s="167"/>
    </row>
    <row r="93" spans="1:43" s="169" customFormat="1" ht="12.75" customHeight="1" outlineLevel="1" x14ac:dyDescent="0.2">
      <c r="A93" s="158" t="s">
        <v>488</v>
      </c>
      <c r="B93" s="145"/>
      <c r="C93" s="170">
        <f t="shared" si="48"/>
        <v>286.3</v>
      </c>
      <c r="D93" s="159">
        <f t="shared" si="1"/>
        <v>286.3</v>
      </c>
      <c r="E93" s="159">
        <f t="shared" si="2"/>
        <v>306.75</v>
      </c>
      <c r="F93" s="159">
        <f t="shared" si="3"/>
        <v>327.2</v>
      </c>
      <c r="G93" s="159"/>
      <c r="H93" s="159">
        <v>409</v>
      </c>
      <c r="I93" s="160">
        <f t="shared" si="49"/>
        <v>204.5</v>
      </c>
      <c r="J93" s="161" t="s">
        <v>486</v>
      </c>
      <c r="K93" s="162" t="s">
        <v>487</v>
      </c>
      <c r="L93" s="163" t="s">
        <v>489</v>
      </c>
      <c r="M93" s="164" t="s">
        <v>79</v>
      </c>
      <c r="N93" s="165" t="s">
        <v>494</v>
      </c>
      <c r="O93" s="166">
        <v>850</v>
      </c>
      <c r="P93" s="152">
        <v>20</v>
      </c>
      <c r="Q93" s="21">
        <f t="shared" si="4"/>
        <v>0</v>
      </c>
      <c r="R93" s="153"/>
      <c r="S93" s="167"/>
      <c r="T93" s="168"/>
      <c r="U93" s="167"/>
    </row>
    <row r="94" spans="1:43" s="169" customFormat="1" ht="12.75" customHeight="1" outlineLevel="1" x14ac:dyDescent="0.2">
      <c r="A94" s="158" t="s">
        <v>507</v>
      </c>
      <c r="B94" s="145"/>
      <c r="C94" s="170">
        <f t="shared" ref="C94:C97" si="50">H94-(H94*0.3)</f>
        <v>359.8</v>
      </c>
      <c r="D94" s="159">
        <f t="shared" ref="D94:D97" si="51">H94-(H94*0.3)</f>
        <v>359.8</v>
      </c>
      <c r="E94" s="159">
        <f t="shared" ref="E94:E97" si="52">H94-(H94*0.25)</f>
        <v>385.5</v>
      </c>
      <c r="F94" s="159">
        <f t="shared" ref="F94:F97" si="53">H94-(H94*0.2)</f>
        <v>411.2</v>
      </c>
      <c r="G94" s="159"/>
      <c r="H94" s="159">
        <v>514</v>
      </c>
      <c r="I94" s="160">
        <f t="shared" ref="I94:I97" si="54">H94/2</f>
        <v>257</v>
      </c>
      <c r="J94" s="161" t="s">
        <v>505</v>
      </c>
      <c r="K94" s="162" t="s">
        <v>506</v>
      </c>
      <c r="L94" s="163" t="s">
        <v>520</v>
      </c>
      <c r="M94" s="164" t="s">
        <v>79</v>
      </c>
      <c r="N94" s="165" t="s">
        <v>517</v>
      </c>
      <c r="O94" s="166">
        <v>480</v>
      </c>
      <c r="P94" s="152">
        <v>30</v>
      </c>
      <c r="Q94" s="21">
        <f t="shared" ref="Q94:Q101" si="55">IF(B94="нет в наличии",0,IF(B94="по запросу",0,B94*H94))</f>
        <v>0</v>
      </c>
      <c r="R94" s="153"/>
      <c r="S94" s="167"/>
      <c r="T94" s="168"/>
      <c r="U94" s="167"/>
    </row>
    <row r="95" spans="1:43" s="169" customFormat="1" ht="12.75" customHeight="1" outlineLevel="1" x14ac:dyDescent="0.2">
      <c r="A95" s="158" t="s">
        <v>509</v>
      </c>
      <c r="B95" s="145"/>
      <c r="C95" s="170">
        <f t="shared" si="50"/>
        <v>359.8</v>
      </c>
      <c r="D95" s="159">
        <f t="shared" si="51"/>
        <v>359.8</v>
      </c>
      <c r="E95" s="159">
        <f t="shared" si="52"/>
        <v>385.5</v>
      </c>
      <c r="F95" s="159">
        <f t="shared" si="53"/>
        <v>411.2</v>
      </c>
      <c r="G95" s="159"/>
      <c r="H95" s="159">
        <v>514</v>
      </c>
      <c r="I95" s="160">
        <f t="shared" si="54"/>
        <v>257</v>
      </c>
      <c r="J95" s="161" t="s">
        <v>508</v>
      </c>
      <c r="K95" s="162" t="s">
        <v>513</v>
      </c>
      <c r="L95" s="163" t="s">
        <v>519</v>
      </c>
      <c r="M95" s="164" t="s">
        <v>79</v>
      </c>
      <c r="N95" s="165" t="s">
        <v>517</v>
      </c>
      <c r="O95" s="166">
        <v>480</v>
      </c>
      <c r="P95" s="152">
        <v>30</v>
      </c>
      <c r="Q95" s="21">
        <f t="shared" si="55"/>
        <v>0</v>
      </c>
      <c r="R95" s="153"/>
      <c r="S95" s="167"/>
      <c r="T95" s="168"/>
      <c r="U95" s="167"/>
    </row>
    <row r="96" spans="1:43" s="169" customFormat="1" outlineLevel="1" x14ac:dyDescent="0.2">
      <c r="A96" s="158" t="s">
        <v>515</v>
      </c>
      <c r="B96" s="145"/>
      <c r="C96" s="170">
        <f t="shared" si="50"/>
        <v>359.8</v>
      </c>
      <c r="D96" s="159">
        <f t="shared" si="51"/>
        <v>359.8</v>
      </c>
      <c r="E96" s="159">
        <f t="shared" si="52"/>
        <v>385.5</v>
      </c>
      <c r="F96" s="159">
        <f t="shared" si="53"/>
        <v>411.2</v>
      </c>
      <c r="G96" s="159"/>
      <c r="H96" s="159">
        <v>514</v>
      </c>
      <c r="I96" s="160">
        <f t="shared" si="54"/>
        <v>257</v>
      </c>
      <c r="J96" s="161" t="s">
        <v>514</v>
      </c>
      <c r="K96" s="162" t="s">
        <v>516</v>
      </c>
      <c r="L96" s="163" t="s">
        <v>518</v>
      </c>
      <c r="M96" s="164" t="s">
        <v>79</v>
      </c>
      <c r="N96" s="165" t="s">
        <v>517</v>
      </c>
      <c r="O96" s="166">
        <v>480</v>
      </c>
      <c r="P96" s="152">
        <v>30</v>
      </c>
      <c r="Q96" s="21">
        <f t="shared" si="55"/>
        <v>0</v>
      </c>
      <c r="R96" s="153"/>
      <c r="S96" s="167"/>
      <c r="T96" s="168"/>
      <c r="U96" s="167"/>
    </row>
    <row r="97" spans="1:43" s="169" customFormat="1" ht="12.75" customHeight="1" outlineLevel="1" x14ac:dyDescent="0.2">
      <c r="A97" s="158" t="s">
        <v>512</v>
      </c>
      <c r="B97" s="145"/>
      <c r="C97" s="170">
        <f t="shared" si="50"/>
        <v>359.8</v>
      </c>
      <c r="D97" s="159">
        <f t="shared" si="51"/>
        <v>359.8</v>
      </c>
      <c r="E97" s="159">
        <f t="shared" si="52"/>
        <v>385.5</v>
      </c>
      <c r="F97" s="159">
        <f t="shared" si="53"/>
        <v>411.2</v>
      </c>
      <c r="G97" s="159"/>
      <c r="H97" s="159">
        <v>514</v>
      </c>
      <c r="I97" s="160">
        <f t="shared" si="54"/>
        <v>257</v>
      </c>
      <c r="J97" s="161" t="s">
        <v>510</v>
      </c>
      <c r="K97" s="162" t="s">
        <v>511</v>
      </c>
      <c r="L97" s="163" t="s">
        <v>521</v>
      </c>
      <c r="M97" s="164" t="s">
        <v>79</v>
      </c>
      <c r="N97" s="165" t="s">
        <v>517</v>
      </c>
      <c r="O97" s="166">
        <v>480</v>
      </c>
      <c r="P97" s="152">
        <v>30</v>
      </c>
      <c r="Q97" s="21">
        <f t="shared" si="55"/>
        <v>0</v>
      </c>
      <c r="R97" s="153"/>
      <c r="S97" s="167"/>
      <c r="T97" s="168"/>
      <c r="U97" s="167"/>
    </row>
    <row r="98" spans="1:43" s="169" customFormat="1" ht="12.75" customHeight="1" outlineLevel="1" x14ac:dyDescent="0.2">
      <c r="A98" s="158" t="s">
        <v>525</v>
      </c>
      <c r="B98" s="145"/>
      <c r="C98" s="170">
        <f t="shared" ref="C98:C99" si="56">H98-(H98*0.3)</f>
        <v>359.8</v>
      </c>
      <c r="D98" s="159">
        <f t="shared" ref="D98:D99" si="57">H98-(H98*0.3)</f>
        <v>359.8</v>
      </c>
      <c r="E98" s="159">
        <f t="shared" ref="E98:E99" si="58">H98-(H98*0.25)</f>
        <v>385.5</v>
      </c>
      <c r="F98" s="159">
        <f t="shared" ref="F98:F99" si="59">H98-(H98*0.2)</f>
        <v>411.2</v>
      </c>
      <c r="G98" s="159"/>
      <c r="H98" s="159">
        <v>514</v>
      </c>
      <c r="I98" s="160"/>
      <c r="J98" s="161" t="s">
        <v>522</v>
      </c>
      <c r="K98" s="162" t="s">
        <v>524</v>
      </c>
      <c r="L98" s="163" t="s">
        <v>529</v>
      </c>
      <c r="M98" s="164" t="s">
        <v>79</v>
      </c>
      <c r="N98" s="165" t="s">
        <v>517</v>
      </c>
      <c r="O98" s="166">
        <v>480</v>
      </c>
      <c r="P98" s="152">
        <v>30</v>
      </c>
      <c r="Q98" s="21">
        <f t="shared" si="55"/>
        <v>0</v>
      </c>
      <c r="R98" s="153"/>
      <c r="S98" s="167"/>
      <c r="T98" s="168"/>
      <c r="U98" s="167"/>
    </row>
    <row r="99" spans="1:43" s="169" customFormat="1" ht="12.75" customHeight="1" outlineLevel="1" x14ac:dyDescent="0.2">
      <c r="A99" s="158" t="s">
        <v>527</v>
      </c>
      <c r="B99" s="145"/>
      <c r="C99" s="170">
        <f t="shared" si="56"/>
        <v>359.8</v>
      </c>
      <c r="D99" s="159">
        <f t="shared" si="57"/>
        <v>359.8</v>
      </c>
      <c r="E99" s="159">
        <f t="shared" si="58"/>
        <v>385.5</v>
      </c>
      <c r="F99" s="159">
        <f t="shared" si="59"/>
        <v>411.2</v>
      </c>
      <c r="G99" s="159"/>
      <c r="H99" s="159">
        <v>514</v>
      </c>
      <c r="I99" s="160"/>
      <c r="J99" s="161" t="s">
        <v>523</v>
      </c>
      <c r="K99" s="162" t="s">
        <v>526</v>
      </c>
      <c r="L99" s="163" t="s">
        <v>528</v>
      </c>
      <c r="M99" s="164" t="s">
        <v>79</v>
      </c>
      <c r="N99" s="165" t="s">
        <v>517</v>
      </c>
      <c r="O99" s="166">
        <v>480</v>
      </c>
      <c r="P99" s="152">
        <v>30</v>
      </c>
      <c r="Q99" s="21">
        <f t="shared" si="55"/>
        <v>0</v>
      </c>
      <c r="R99" s="153"/>
      <c r="S99" s="167"/>
      <c r="T99" s="168"/>
      <c r="U99" s="167"/>
    </row>
    <row r="100" spans="1:43" outlineLevel="1" x14ac:dyDescent="0.2">
      <c r="A100" s="31" t="s">
        <v>214</v>
      </c>
      <c r="B100" s="14"/>
      <c r="C100" s="49">
        <f t="shared" si="0"/>
        <v>224.4</v>
      </c>
      <c r="D100" s="49">
        <f t="shared" si="1"/>
        <v>261.8</v>
      </c>
      <c r="E100" s="49">
        <f t="shared" si="2"/>
        <v>280.5</v>
      </c>
      <c r="F100" s="49">
        <f t="shared" si="3"/>
        <v>299.2</v>
      </c>
      <c r="G100" s="49" t="e">
        <f>#REF!-#REF!*3%</f>
        <v>#REF!</v>
      </c>
      <c r="H100" s="49">
        <v>374</v>
      </c>
      <c r="I100" s="132">
        <f t="shared" si="49"/>
        <v>187</v>
      </c>
      <c r="J100" s="80" t="s">
        <v>371</v>
      </c>
      <c r="K100" s="26" t="s">
        <v>215</v>
      </c>
      <c r="L100" s="27" t="s">
        <v>216</v>
      </c>
      <c r="M100" s="28" t="s">
        <v>28</v>
      </c>
      <c r="N100" s="35" t="s">
        <v>29</v>
      </c>
      <c r="O100" s="34">
        <v>180</v>
      </c>
      <c r="P100" s="21">
        <v>40</v>
      </c>
      <c r="Q100" s="21">
        <f t="shared" si="55"/>
        <v>0</v>
      </c>
      <c r="R100" s="90"/>
      <c r="S100" s="98">
        <v>145247342</v>
      </c>
      <c r="T100" s="104"/>
      <c r="U100" s="98">
        <v>851130370</v>
      </c>
      <c r="AK100" s="47"/>
      <c r="AL100" s="47"/>
      <c r="AM100" s="47"/>
      <c r="AN100" s="47"/>
      <c r="AO100" s="47"/>
      <c r="AP100" s="47"/>
      <c r="AQ100" s="47"/>
    </row>
    <row r="101" spans="1:43" s="47" customFormat="1" ht="15" customHeight="1" outlineLevel="1" x14ac:dyDescent="0.2">
      <c r="A101" s="25" t="s">
        <v>217</v>
      </c>
      <c r="B101" s="14"/>
      <c r="C101" s="49">
        <f t="shared" ref="C101:C137" si="60">H101-(H101*0.4)</f>
        <v>224.4</v>
      </c>
      <c r="D101" s="49">
        <f t="shared" ref="D101:D139" si="61">H101-(H101*0.3)</f>
        <v>261.8</v>
      </c>
      <c r="E101" s="49">
        <f t="shared" ref="E101:E139" si="62">H101-(H101*0.25)</f>
        <v>280.5</v>
      </c>
      <c r="F101" s="49">
        <f t="shared" ref="F101:F139" si="63">H101-(H101*0.2)</f>
        <v>299.2</v>
      </c>
      <c r="G101" s="49" t="e">
        <f>#REF!-#REF!*3%</f>
        <v>#REF!</v>
      </c>
      <c r="H101" s="49">
        <v>374</v>
      </c>
      <c r="I101" s="132">
        <f t="shared" si="49"/>
        <v>187</v>
      </c>
      <c r="J101" s="80" t="s">
        <v>372</v>
      </c>
      <c r="K101" s="26" t="s">
        <v>218</v>
      </c>
      <c r="L101" s="27" t="s">
        <v>219</v>
      </c>
      <c r="M101" s="28" t="s">
        <v>28</v>
      </c>
      <c r="N101" s="35" t="s">
        <v>29</v>
      </c>
      <c r="O101" s="34">
        <v>180</v>
      </c>
      <c r="P101" s="21">
        <v>40</v>
      </c>
      <c r="Q101" s="21">
        <f t="shared" si="55"/>
        <v>0</v>
      </c>
      <c r="R101" s="90"/>
      <c r="S101" s="98">
        <v>145247344</v>
      </c>
      <c r="T101" s="104"/>
      <c r="U101" s="98">
        <v>851044632</v>
      </c>
    </row>
    <row r="102" spans="1:43" s="65" customFormat="1" ht="13.5" customHeight="1" outlineLevel="1" x14ac:dyDescent="0.25">
      <c r="A102" s="25" t="s">
        <v>402</v>
      </c>
      <c r="B102" s="57"/>
      <c r="C102" s="58">
        <f t="shared" si="60"/>
        <v>349.79999999999995</v>
      </c>
      <c r="D102" s="58">
        <f t="shared" si="61"/>
        <v>408.1</v>
      </c>
      <c r="E102" s="58">
        <f t="shared" si="62"/>
        <v>437.25</v>
      </c>
      <c r="F102" s="58">
        <f t="shared" si="63"/>
        <v>466.4</v>
      </c>
      <c r="G102" s="58" t="e">
        <f>#REF!-#REF!*3%</f>
        <v>#REF!</v>
      </c>
      <c r="H102" s="58">
        <v>583</v>
      </c>
      <c r="I102" s="132">
        <f t="shared" si="49"/>
        <v>291.5</v>
      </c>
      <c r="J102" s="110" t="s">
        <v>400</v>
      </c>
      <c r="K102" s="60" t="s">
        <v>401</v>
      </c>
      <c r="L102" s="111" t="s">
        <v>403</v>
      </c>
      <c r="M102" s="61" t="s">
        <v>28</v>
      </c>
      <c r="N102" s="62" t="s">
        <v>303</v>
      </c>
      <c r="O102" s="59">
        <v>200</v>
      </c>
      <c r="P102" s="63">
        <v>24</v>
      </c>
      <c r="Q102" s="21">
        <f t="shared" ref="Q102:Q139" si="64">IF(B102="нет в наличии",0,IF(B102="по запросу",0,B102*H102))</f>
        <v>0</v>
      </c>
      <c r="R102" s="91"/>
      <c r="S102" s="97"/>
      <c r="T102" s="100"/>
      <c r="U102" s="97"/>
      <c r="AK102" s="68"/>
      <c r="AL102" s="68"/>
      <c r="AM102" s="68"/>
      <c r="AN102" s="68"/>
      <c r="AO102" s="68"/>
      <c r="AP102" s="68"/>
      <c r="AQ102" s="68"/>
    </row>
    <row r="103" spans="1:43" s="65" customFormat="1" ht="13.5" customHeight="1" outlineLevel="1" x14ac:dyDescent="0.25">
      <c r="A103" s="25" t="s">
        <v>277</v>
      </c>
      <c r="B103" s="57"/>
      <c r="C103" s="58">
        <f t="shared" ref="C103:C105" si="65">H103-(H103*0.4)</f>
        <v>304.79999999999995</v>
      </c>
      <c r="D103" s="58">
        <f t="shared" ref="D103:D111" si="66">H103-(H103*0.3)</f>
        <v>355.6</v>
      </c>
      <c r="E103" s="58">
        <f t="shared" ref="E103:E112" si="67">H103-(H103*0.25)</f>
        <v>381</v>
      </c>
      <c r="F103" s="58">
        <f t="shared" ref="F103:F111" si="68">H103-(H103*0.2)</f>
        <v>406.4</v>
      </c>
      <c r="G103" s="58" t="e">
        <f>#REF!-#REF!*3%</f>
        <v>#REF!</v>
      </c>
      <c r="H103" s="58">
        <v>508</v>
      </c>
      <c r="I103" s="132">
        <f t="shared" si="49"/>
        <v>254</v>
      </c>
      <c r="J103" s="110" t="s">
        <v>373</v>
      </c>
      <c r="K103" s="60" t="s">
        <v>285</v>
      </c>
      <c r="L103" s="111" t="s">
        <v>294</v>
      </c>
      <c r="M103" s="61" t="s">
        <v>28</v>
      </c>
      <c r="N103" s="62" t="s">
        <v>29</v>
      </c>
      <c r="O103" s="59">
        <v>205</v>
      </c>
      <c r="P103" s="63">
        <v>24</v>
      </c>
      <c r="Q103" s="21">
        <f t="shared" si="64"/>
        <v>0</v>
      </c>
      <c r="R103" s="91"/>
      <c r="S103" s="97">
        <v>310981052</v>
      </c>
      <c r="T103" s="100"/>
      <c r="U103" s="97">
        <v>1823681897</v>
      </c>
      <c r="AK103" s="68"/>
      <c r="AL103" s="68"/>
      <c r="AM103" s="68"/>
      <c r="AN103" s="68"/>
      <c r="AO103" s="68"/>
      <c r="AP103" s="68"/>
      <c r="AQ103" s="68"/>
    </row>
    <row r="104" spans="1:43" s="65" customFormat="1" ht="13.5" customHeight="1" outlineLevel="1" x14ac:dyDescent="0.25">
      <c r="A104" s="25" t="s">
        <v>278</v>
      </c>
      <c r="B104" s="57"/>
      <c r="C104" s="58">
        <f t="shared" si="65"/>
        <v>304.79999999999995</v>
      </c>
      <c r="D104" s="58">
        <f t="shared" si="66"/>
        <v>355.6</v>
      </c>
      <c r="E104" s="58">
        <f t="shared" si="67"/>
        <v>381</v>
      </c>
      <c r="F104" s="58">
        <f t="shared" si="68"/>
        <v>406.4</v>
      </c>
      <c r="G104" s="58" t="e">
        <f>#REF!-#REF!*3%</f>
        <v>#REF!</v>
      </c>
      <c r="H104" s="58">
        <v>508</v>
      </c>
      <c r="I104" s="132">
        <f t="shared" si="49"/>
        <v>254</v>
      </c>
      <c r="J104" s="81" t="s">
        <v>374</v>
      </c>
      <c r="K104" s="60" t="s">
        <v>286</v>
      </c>
      <c r="L104" s="111" t="s">
        <v>293</v>
      </c>
      <c r="M104" s="61" t="s">
        <v>28</v>
      </c>
      <c r="N104" s="62" t="s">
        <v>29</v>
      </c>
      <c r="O104" s="59">
        <v>205</v>
      </c>
      <c r="P104" s="63">
        <v>24</v>
      </c>
      <c r="Q104" s="21">
        <f t="shared" si="64"/>
        <v>0</v>
      </c>
      <c r="R104" s="91"/>
      <c r="S104" s="97">
        <v>310986493</v>
      </c>
      <c r="T104" s="100"/>
      <c r="U104" s="97">
        <v>1823729050</v>
      </c>
      <c r="AK104" s="68"/>
      <c r="AL104" s="68"/>
      <c r="AM104" s="68"/>
      <c r="AN104" s="68"/>
      <c r="AO104" s="68"/>
      <c r="AP104" s="68"/>
      <c r="AQ104" s="68"/>
    </row>
    <row r="105" spans="1:43" s="65" customFormat="1" ht="13.5" customHeight="1" outlineLevel="1" x14ac:dyDescent="0.25">
      <c r="A105" s="25" t="s">
        <v>279</v>
      </c>
      <c r="B105" s="57"/>
      <c r="C105" s="58">
        <f t="shared" si="65"/>
        <v>304.79999999999995</v>
      </c>
      <c r="D105" s="58">
        <f t="shared" si="66"/>
        <v>355.6</v>
      </c>
      <c r="E105" s="58">
        <f t="shared" si="67"/>
        <v>381</v>
      </c>
      <c r="F105" s="58">
        <f t="shared" si="68"/>
        <v>406.4</v>
      </c>
      <c r="G105" s="58" t="e">
        <f>#REF!-#REF!*3%</f>
        <v>#REF!</v>
      </c>
      <c r="H105" s="58">
        <v>508</v>
      </c>
      <c r="I105" s="132">
        <f t="shared" si="49"/>
        <v>254</v>
      </c>
      <c r="J105" s="81" t="s">
        <v>375</v>
      </c>
      <c r="K105" s="60" t="s">
        <v>287</v>
      </c>
      <c r="L105" s="111" t="s">
        <v>292</v>
      </c>
      <c r="M105" s="61" t="s">
        <v>28</v>
      </c>
      <c r="N105" s="62" t="s">
        <v>29</v>
      </c>
      <c r="O105" s="59">
        <v>205</v>
      </c>
      <c r="P105" s="63">
        <v>24</v>
      </c>
      <c r="Q105" s="21">
        <f t="shared" si="64"/>
        <v>0</v>
      </c>
      <c r="R105" s="91"/>
      <c r="S105" s="97">
        <v>310991065</v>
      </c>
      <c r="T105" s="100"/>
      <c r="U105" s="97">
        <v>1823733710</v>
      </c>
      <c r="AK105" s="68"/>
      <c r="AL105" s="68"/>
      <c r="AM105" s="68"/>
      <c r="AN105" s="68"/>
      <c r="AO105" s="68"/>
      <c r="AP105" s="68"/>
      <c r="AQ105" s="68"/>
    </row>
    <row r="106" spans="1:43" s="65" customFormat="1" ht="13.5" customHeight="1" outlineLevel="1" x14ac:dyDescent="0.25">
      <c r="A106" s="25" t="s">
        <v>422</v>
      </c>
      <c r="B106" s="57"/>
      <c r="C106" s="58">
        <f>H106-(H106*0.3)</f>
        <v>337.4</v>
      </c>
      <c r="D106" s="58">
        <f t="shared" si="66"/>
        <v>337.4</v>
      </c>
      <c r="E106" s="58">
        <f t="shared" si="67"/>
        <v>361.5</v>
      </c>
      <c r="F106" s="58">
        <f t="shared" si="68"/>
        <v>385.6</v>
      </c>
      <c r="G106" s="58"/>
      <c r="H106" s="58">
        <v>482</v>
      </c>
      <c r="I106" s="58">
        <f>C106</f>
        <v>337.4</v>
      </c>
      <c r="J106" s="81" t="s">
        <v>423</v>
      </c>
      <c r="K106" s="60" t="s">
        <v>425</v>
      </c>
      <c r="L106" s="111" t="s">
        <v>453</v>
      </c>
      <c r="M106" s="61" t="s">
        <v>226</v>
      </c>
      <c r="N106" s="62" t="s">
        <v>303</v>
      </c>
      <c r="O106" s="59"/>
      <c r="P106" s="63">
        <v>50</v>
      </c>
      <c r="Q106" s="21">
        <f t="shared" si="64"/>
        <v>0</v>
      </c>
      <c r="R106" s="91"/>
      <c r="S106" s="97"/>
      <c r="T106" s="100"/>
      <c r="U106" s="97"/>
      <c r="AK106" s="68"/>
      <c r="AL106" s="68"/>
      <c r="AM106" s="68"/>
      <c r="AN106" s="68"/>
      <c r="AO106" s="68"/>
      <c r="AP106" s="68"/>
      <c r="AQ106" s="68"/>
    </row>
    <row r="107" spans="1:43" s="65" customFormat="1" ht="13.5" customHeight="1" outlineLevel="1" x14ac:dyDescent="0.25">
      <c r="A107" s="25" t="s">
        <v>421</v>
      </c>
      <c r="B107" s="57"/>
      <c r="C107" s="58">
        <f t="shared" ref="C107:C108" si="69">H107-(H107*0.3)</f>
        <v>337.4</v>
      </c>
      <c r="D107" s="58">
        <f t="shared" si="66"/>
        <v>337.4</v>
      </c>
      <c r="E107" s="58">
        <f t="shared" si="67"/>
        <v>361.5</v>
      </c>
      <c r="F107" s="58">
        <f t="shared" si="68"/>
        <v>385.6</v>
      </c>
      <c r="G107" s="58"/>
      <c r="H107" s="58">
        <v>482</v>
      </c>
      <c r="I107" s="58">
        <f t="shared" ref="I107:I109" si="70">C107</f>
        <v>337.4</v>
      </c>
      <c r="J107" s="81" t="s">
        <v>431</v>
      </c>
      <c r="K107" s="60" t="s">
        <v>424</v>
      </c>
      <c r="L107" s="111" t="s">
        <v>455</v>
      </c>
      <c r="M107" s="61" t="s">
        <v>226</v>
      </c>
      <c r="N107" s="62" t="s">
        <v>303</v>
      </c>
      <c r="O107" s="59"/>
      <c r="P107" s="63">
        <v>50</v>
      </c>
      <c r="Q107" s="21">
        <f t="shared" si="64"/>
        <v>0</v>
      </c>
      <c r="R107" s="91"/>
      <c r="S107" s="97"/>
      <c r="T107" s="100"/>
      <c r="U107" s="97"/>
      <c r="AK107" s="68"/>
      <c r="AL107" s="68"/>
      <c r="AM107" s="68"/>
      <c r="AN107" s="68"/>
      <c r="AO107" s="68"/>
      <c r="AP107" s="68"/>
      <c r="AQ107" s="68"/>
    </row>
    <row r="108" spans="1:43" s="65" customFormat="1" ht="13.5" customHeight="1" outlineLevel="1" x14ac:dyDescent="0.25">
      <c r="A108" s="25" t="s">
        <v>429</v>
      </c>
      <c r="B108" s="57"/>
      <c r="C108" s="58">
        <f t="shared" si="69"/>
        <v>337.4</v>
      </c>
      <c r="D108" s="58">
        <f t="shared" si="66"/>
        <v>337.4</v>
      </c>
      <c r="E108" s="58">
        <f t="shared" si="67"/>
        <v>361.5</v>
      </c>
      <c r="F108" s="58">
        <f t="shared" si="68"/>
        <v>385.6</v>
      </c>
      <c r="G108" s="58"/>
      <c r="H108" s="58">
        <v>482</v>
      </c>
      <c r="I108" s="58">
        <f t="shared" si="70"/>
        <v>337.4</v>
      </c>
      <c r="J108" s="81" t="s">
        <v>430</v>
      </c>
      <c r="K108" s="60" t="s">
        <v>432</v>
      </c>
      <c r="L108" s="111" t="s">
        <v>456</v>
      </c>
      <c r="M108" s="61" t="s">
        <v>226</v>
      </c>
      <c r="N108" s="62" t="s">
        <v>303</v>
      </c>
      <c r="O108" s="59"/>
      <c r="P108" s="63">
        <v>50</v>
      </c>
      <c r="Q108" s="21">
        <f t="shared" si="64"/>
        <v>0</v>
      </c>
      <c r="R108" s="91"/>
      <c r="S108" s="97"/>
      <c r="T108" s="100"/>
      <c r="U108" s="97"/>
      <c r="AK108" s="68"/>
      <c r="AL108" s="68"/>
      <c r="AM108" s="68"/>
      <c r="AN108" s="68"/>
      <c r="AO108" s="68"/>
      <c r="AP108" s="68"/>
      <c r="AQ108" s="68"/>
    </row>
    <row r="109" spans="1:43" s="65" customFormat="1" ht="13.5" customHeight="1" outlineLevel="1" x14ac:dyDescent="0.25">
      <c r="A109" s="25" t="s">
        <v>433</v>
      </c>
      <c r="B109" s="57"/>
      <c r="C109" s="58">
        <f>H109-(H109*0.3)</f>
        <v>337.4</v>
      </c>
      <c r="D109" s="58">
        <f t="shared" si="66"/>
        <v>337.4</v>
      </c>
      <c r="E109" s="58">
        <f t="shared" si="67"/>
        <v>361.5</v>
      </c>
      <c r="F109" s="58">
        <f t="shared" si="68"/>
        <v>385.6</v>
      </c>
      <c r="G109" s="58"/>
      <c r="H109" s="58">
        <v>482</v>
      </c>
      <c r="I109" s="58">
        <f t="shared" si="70"/>
        <v>337.4</v>
      </c>
      <c r="J109" s="81" t="s">
        <v>434</v>
      </c>
      <c r="K109" s="60" t="s">
        <v>435</v>
      </c>
      <c r="L109" s="111" t="s">
        <v>454</v>
      </c>
      <c r="M109" s="61" t="s">
        <v>226</v>
      </c>
      <c r="N109" s="62" t="s">
        <v>303</v>
      </c>
      <c r="O109" s="59"/>
      <c r="P109" s="63">
        <v>50</v>
      </c>
      <c r="Q109" s="21">
        <f t="shared" si="64"/>
        <v>0</v>
      </c>
      <c r="R109" s="91"/>
      <c r="S109" s="97"/>
      <c r="T109" s="100"/>
      <c r="U109" s="97"/>
      <c r="AK109" s="68"/>
      <c r="AL109" s="68"/>
      <c r="AM109" s="68"/>
      <c r="AN109" s="68"/>
      <c r="AO109" s="68"/>
      <c r="AP109" s="68"/>
      <c r="AQ109" s="68"/>
    </row>
    <row r="110" spans="1:43" s="156" customFormat="1" ht="13.15" customHeight="1" outlineLevel="1" x14ac:dyDescent="0.25">
      <c r="A110" s="171" t="s">
        <v>497</v>
      </c>
      <c r="B110" s="145"/>
      <c r="C110" s="146">
        <f t="shared" ref="C110:C111" si="71">H110-(H110*0.3)</f>
        <v>337.4</v>
      </c>
      <c r="D110" s="146">
        <f t="shared" si="66"/>
        <v>337.4</v>
      </c>
      <c r="E110" s="146">
        <f t="shared" si="67"/>
        <v>361.5</v>
      </c>
      <c r="F110" s="146">
        <f t="shared" si="68"/>
        <v>385.6</v>
      </c>
      <c r="G110" s="146"/>
      <c r="H110" s="146">
        <v>482</v>
      </c>
      <c r="I110" s="146"/>
      <c r="J110" s="172" t="s">
        <v>495</v>
      </c>
      <c r="K110" s="148" t="s">
        <v>499</v>
      </c>
      <c r="L110" s="163"/>
      <c r="M110" s="173" t="s">
        <v>226</v>
      </c>
      <c r="N110" s="150" t="s">
        <v>303</v>
      </c>
      <c r="O110" s="151"/>
      <c r="P110" s="174">
        <v>50</v>
      </c>
      <c r="Q110" s="21">
        <f t="shared" si="64"/>
        <v>0</v>
      </c>
      <c r="R110" s="153"/>
      <c r="S110" s="154"/>
      <c r="T110" s="155"/>
      <c r="U110" s="154"/>
      <c r="AK110" s="157"/>
      <c r="AL110" s="157"/>
      <c r="AM110" s="157"/>
      <c r="AN110" s="157"/>
      <c r="AO110" s="157"/>
      <c r="AP110" s="157"/>
      <c r="AQ110" s="157"/>
    </row>
    <row r="111" spans="1:43" s="156" customFormat="1" ht="13.15" customHeight="1" outlineLevel="1" x14ac:dyDescent="0.25">
      <c r="A111" s="171" t="s">
        <v>498</v>
      </c>
      <c r="B111" s="145"/>
      <c r="C111" s="146">
        <f t="shared" si="71"/>
        <v>337.4</v>
      </c>
      <c r="D111" s="146">
        <f t="shared" si="66"/>
        <v>337.4</v>
      </c>
      <c r="E111" s="146">
        <f t="shared" si="67"/>
        <v>361.5</v>
      </c>
      <c r="F111" s="146">
        <f t="shared" si="68"/>
        <v>385.6</v>
      </c>
      <c r="G111" s="146"/>
      <c r="H111" s="146">
        <v>482</v>
      </c>
      <c r="I111" s="146"/>
      <c r="J111" s="172" t="s">
        <v>496</v>
      </c>
      <c r="K111" s="148" t="s">
        <v>500</v>
      </c>
      <c r="L111" s="163"/>
      <c r="M111" s="173" t="s">
        <v>226</v>
      </c>
      <c r="N111" s="150" t="s">
        <v>303</v>
      </c>
      <c r="O111" s="151"/>
      <c r="P111" s="174">
        <v>50</v>
      </c>
      <c r="Q111" s="21">
        <f t="shared" si="64"/>
        <v>0</v>
      </c>
      <c r="R111" s="153"/>
      <c r="S111" s="154"/>
      <c r="T111" s="155"/>
      <c r="U111" s="154"/>
      <c r="AK111" s="157"/>
      <c r="AL111" s="157"/>
      <c r="AM111" s="157"/>
      <c r="AN111" s="157"/>
      <c r="AO111" s="157"/>
      <c r="AP111" s="157"/>
      <c r="AQ111" s="157"/>
    </row>
    <row r="112" spans="1:43" s="47" customFormat="1" outlineLevel="1" x14ac:dyDescent="0.2">
      <c r="A112" s="31" t="s">
        <v>220</v>
      </c>
      <c r="B112" s="57"/>
      <c r="C112" s="49">
        <f t="shared" si="60"/>
        <v>336.6</v>
      </c>
      <c r="D112" s="49">
        <f t="shared" si="61"/>
        <v>392.70000000000005</v>
      </c>
      <c r="E112" s="58">
        <f t="shared" si="67"/>
        <v>420.75</v>
      </c>
      <c r="F112" s="49">
        <f t="shared" si="63"/>
        <v>448.8</v>
      </c>
      <c r="G112" s="49" t="e">
        <f>#REF!-#REF!*3%</f>
        <v>#REF!</v>
      </c>
      <c r="H112" s="49">
        <v>561</v>
      </c>
      <c r="I112" s="132">
        <f t="shared" si="49"/>
        <v>280.5</v>
      </c>
      <c r="J112" s="80" t="s">
        <v>376</v>
      </c>
      <c r="K112" s="26" t="s">
        <v>221</v>
      </c>
      <c r="L112" s="27" t="s">
        <v>222</v>
      </c>
      <c r="M112" s="28" t="s">
        <v>28</v>
      </c>
      <c r="N112" s="35" t="s">
        <v>114</v>
      </c>
      <c r="O112" s="34">
        <v>448</v>
      </c>
      <c r="P112" s="21">
        <v>30</v>
      </c>
      <c r="Q112" s="21">
        <f t="shared" si="64"/>
        <v>0</v>
      </c>
      <c r="R112" s="90"/>
      <c r="S112" s="98">
        <v>200045530</v>
      </c>
      <c r="T112" s="104"/>
      <c r="U112" s="98">
        <v>1378081027</v>
      </c>
    </row>
    <row r="113" spans="1:43" s="129" customFormat="1" outlineLevel="1" x14ac:dyDescent="0.2">
      <c r="A113" s="118" t="s">
        <v>459</v>
      </c>
      <c r="B113" s="57"/>
      <c r="C113" s="119">
        <f t="shared" si="60"/>
        <v>336.6</v>
      </c>
      <c r="D113" s="119">
        <f t="shared" si="61"/>
        <v>392.70000000000005</v>
      </c>
      <c r="E113" s="119">
        <f t="shared" si="62"/>
        <v>420.75</v>
      </c>
      <c r="F113" s="119">
        <f t="shared" si="63"/>
        <v>448.8</v>
      </c>
      <c r="G113" s="119" t="e">
        <f>#REF!-#REF!*3%</f>
        <v>#REF!</v>
      </c>
      <c r="H113" s="49">
        <v>561</v>
      </c>
      <c r="I113" s="132">
        <f t="shared" si="49"/>
        <v>280.5</v>
      </c>
      <c r="J113" s="120" t="s">
        <v>460</v>
      </c>
      <c r="K113" s="121" t="s">
        <v>461</v>
      </c>
      <c r="L113" s="122" t="s">
        <v>462</v>
      </c>
      <c r="M113" s="123" t="s">
        <v>28</v>
      </c>
      <c r="N113" s="124" t="s">
        <v>114</v>
      </c>
      <c r="O113" s="125">
        <v>440</v>
      </c>
      <c r="P113" s="126">
        <v>30</v>
      </c>
      <c r="Q113" s="21">
        <f t="shared" si="64"/>
        <v>0</v>
      </c>
      <c r="R113" s="127"/>
      <c r="S113" s="128">
        <v>200046516</v>
      </c>
    </row>
    <row r="114" spans="1:43" s="115" customFormat="1" outlineLevel="1" x14ac:dyDescent="0.2">
      <c r="A114" s="56" t="s">
        <v>276</v>
      </c>
      <c r="B114" s="57"/>
      <c r="C114" s="112">
        <f t="shared" ref="C114" si="72">H114-(H114*0.4)</f>
        <v>336.6</v>
      </c>
      <c r="D114" s="112">
        <f t="shared" ref="D114" si="73">H114-(H114*0.3)</f>
        <v>392.70000000000005</v>
      </c>
      <c r="E114" s="112">
        <f t="shared" ref="E114" si="74">H114-(H114*0.25)</f>
        <v>420.75</v>
      </c>
      <c r="F114" s="112">
        <f t="shared" ref="F114" si="75">H114-(H114*0.2)</f>
        <v>448.8</v>
      </c>
      <c r="G114" s="112" t="e">
        <f>#REF!-#REF!*3%</f>
        <v>#REF!</v>
      </c>
      <c r="H114" s="49">
        <v>561</v>
      </c>
      <c r="I114" s="132">
        <f t="shared" si="49"/>
        <v>280.5</v>
      </c>
      <c r="J114" s="81" t="s">
        <v>377</v>
      </c>
      <c r="K114" s="60" t="s">
        <v>284</v>
      </c>
      <c r="L114" s="111" t="s">
        <v>295</v>
      </c>
      <c r="M114" s="61" t="s">
        <v>28</v>
      </c>
      <c r="N114" s="62" t="s">
        <v>114</v>
      </c>
      <c r="O114" s="59">
        <v>400</v>
      </c>
      <c r="P114" s="63">
        <v>30</v>
      </c>
      <c r="Q114" s="21">
        <f t="shared" si="64"/>
        <v>0</v>
      </c>
      <c r="R114" s="91"/>
      <c r="S114" s="113">
        <v>307397151</v>
      </c>
      <c r="T114" s="114"/>
      <c r="U114" s="113">
        <v>1803700182</v>
      </c>
    </row>
    <row r="115" spans="1:43" ht="13.9" customHeight="1" outlineLevel="1" x14ac:dyDescent="0.2">
      <c r="A115" s="31" t="s">
        <v>223</v>
      </c>
      <c r="B115" s="14"/>
      <c r="C115" s="49">
        <f t="shared" si="60"/>
        <v>208.79999999999998</v>
      </c>
      <c r="D115" s="49">
        <f t="shared" si="61"/>
        <v>243.60000000000002</v>
      </c>
      <c r="E115" s="49">
        <f t="shared" si="62"/>
        <v>261</v>
      </c>
      <c r="F115" s="49">
        <f t="shared" si="63"/>
        <v>278.39999999999998</v>
      </c>
      <c r="G115" s="49" t="e">
        <f>#REF!-#REF!*3%</f>
        <v>#REF!</v>
      </c>
      <c r="H115" s="49">
        <v>348</v>
      </c>
      <c r="I115" s="132">
        <f t="shared" si="49"/>
        <v>174</v>
      </c>
      <c r="J115" s="80" t="s">
        <v>378</v>
      </c>
      <c r="K115" s="26" t="s">
        <v>224</v>
      </c>
      <c r="L115" s="27" t="s">
        <v>225</v>
      </c>
      <c r="M115" s="28" t="s">
        <v>226</v>
      </c>
      <c r="N115" s="35" t="s">
        <v>227</v>
      </c>
      <c r="O115" s="34">
        <v>350</v>
      </c>
      <c r="P115" s="21">
        <v>30</v>
      </c>
      <c r="Q115" s="21">
        <f t="shared" si="64"/>
        <v>0</v>
      </c>
      <c r="R115" s="90"/>
      <c r="S115" s="98">
        <v>148608202</v>
      </c>
      <c r="T115" s="104"/>
      <c r="U115" s="98">
        <v>877245752</v>
      </c>
      <c r="AK115" s="47"/>
      <c r="AL115" s="47"/>
      <c r="AM115" s="47"/>
      <c r="AN115" s="47"/>
      <c r="AO115" s="47"/>
      <c r="AP115" s="47"/>
      <c r="AQ115" s="47"/>
    </row>
    <row r="116" spans="1:43" s="47" customFormat="1" outlineLevel="1" x14ac:dyDescent="0.2">
      <c r="A116" s="31" t="s">
        <v>228</v>
      </c>
      <c r="B116" s="14"/>
      <c r="C116" s="49">
        <f t="shared" si="60"/>
        <v>208.79999999999998</v>
      </c>
      <c r="D116" s="49">
        <f t="shared" si="61"/>
        <v>243.60000000000002</v>
      </c>
      <c r="E116" s="49">
        <f t="shared" si="62"/>
        <v>261</v>
      </c>
      <c r="F116" s="49">
        <f t="shared" si="63"/>
        <v>278.39999999999998</v>
      </c>
      <c r="G116" s="49" t="e">
        <f>#REF!-#REF!*3%</f>
        <v>#REF!</v>
      </c>
      <c r="H116" s="49">
        <v>348</v>
      </c>
      <c r="I116" s="132">
        <f t="shared" si="49"/>
        <v>174</v>
      </c>
      <c r="J116" s="79" t="s">
        <v>523</v>
      </c>
      <c r="K116" s="26" t="s">
        <v>229</v>
      </c>
      <c r="L116" s="27" t="s">
        <v>230</v>
      </c>
      <c r="M116" s="28" t="s">
        <v>226</v>
      </c>
      <c r="N116" s="35" t="s">
        <v>227</v>
      </c>
      <c r="O116" s="34">
        <v>350</v>
      </c>
      <c r="P116" s="21">
        <v>30</v>
      </c>
      <c r="Q116" s="21">
        <f t="shared" si="64"/>
        <v>0</v>
      </c>
      <c r="R116" s="90"/>
      <c r="S116" s="98">
        <v>149138311</v>
      </c>
      <c r="T116" s="104"/>
      <c r="U116" s="98">
        <v>877073545</v>
      </c>
    </row>
    <row r="117" spans="1:43" s="47" customFormat="1" ht="30" customHeight="1" x14ac:dyDescent="0.25">
      <c r="A117" s="105" t="s">
        <v>387</v>
      </c>
      <c r="B117" s="14"/>
      <c r="C117" s="49"/>
      <c r="D117" s="49"/>
      <c r="E117" s="49"/>
      <c r="F117" s="49"/>
      <c r="G117" s="49"/>
      <c r="H117" s="49"/>
      <c r="I117" s="132"/>
      <c r="J117" s="35"/>
      <c r="K117" s="35"/>
      <c r="L117" s="35"/>
      <c r="M117" s="35"/>
      <c r="N117" s="35"/>
      <c r="O117" s="34"/>
      <c r="P117" s="21"/>
      <c r="Q117" s="21"/>
      <c r="R117" s="90"/>
      <c r="S117" s="98"/>
      <c r="T117" s="104"/>
      <c r="U117" s="98"/>
    </row>
    <row r="118" spans="1:43" s="47" customFormat="1" outlineLevel="1" x14ac:dyDescent="0.2">
      <c r="A118" s="35" t="s">
        <v>392</v>
      </c>
      <c r="B118" s="14"/>
      <c r="C118" s="49">
        <f t="shared" ref="C118:C121" si="76">H118-(H118*0.4)</f>
        <v>467.4</v>
      </c>
      <c r="D118" s="49">
        <f t="shared" ref="D118:D121" si="77">H118-(H118*0.3)</f>
        <v>545.29999999999995</v>
      </c>
      <c r="E118" s="49">
        <f t="shared" ref="E118:E121" si="78">H118-(H118*0.25)</f>
        <v>584.25</v>
      </c>
      <c r="F118" s="49">
        <f t="shared" ref="F118:F121" si="79">H118-(H118*0.2)</f>
        <v>623.20000000000005</v>
      </c>
      <c r="G118" s="49"/>
      <c r="H118" s="75">
        <v>779</v>
      </c>
      <c r="I118" s="132"/>
      <c r="J118" s="85" t="s">
        <v>388</v>
      </c>
      <c r="K118" s="52">
        <v>7930084191482</v>
      </c>
      <c r="L118" s="106" t="s">
        <v>396</v>
      </c>
      <c r="M118" s="35"/>
      <c r="N118" s="35" t="s">
        <v>405</v>
      </c>
      <c r="O118" s="34"/>
      <c r="P118" s="21">
        <v>18</v>
      </c>
      <c r="Q118" s="21">
        <f t="shared" si="64"/>
        <v>0</v>
      </c>
      <c r="R118" s="90"/>
      <c r="S118" s="98"/>
      <c r="T118" s="104"/>
      <c r="U118" s="98"/>
    </row>
    <row r="119" spans="1:43" s="47" customFormat="1" ht="13.9" customHeight="1" outlineLevel="1" x14ac:dyDescent="0.2">
      <c r="A119" s="35" t="s">
        <v>393</v>
      </c>
      <c r="B119" s="14"/>
      <c r="C119" s="49">
        <f t="shared" si="76"/>
        <v>467.4</v>
      </c>
      <c r="D119" s="49">
        <f t="shared" si="77"/>
        <v>545.29999999999995</v>
      </c>
      <c r="E119" s="49">
        <f t="shared" si="78"/>
        <v>584.25</v>
      </c>
      <c r="F119" s="49">
        <f t="shared" si="79"/>
        <v>623.20000000000005</v>
      </c>
      <c r="G119" s="49"/>
      <c r="H119" s="75">
        <v>779</v>
      </c>
      <c r="I119" s="132"/>
      <c r="J119" s="85" t="s">
        <v>389</v>
      </c>
      <c r="K119" s="52">
        <v>7930084193943</v>
      </c>
      <c r="L119" s="107" t="s">
        <v>398</v>
      </c>
      <c r="M119" s="35"/>
      <c r="N119" s="35" t="s">
        <v>405</v>
      </c>
      <c r="O119" s="34"/>
      <c r="P119" s="21">
        <v>18</v>
      </c>
      <c r="Q119" s="21">
        <f t="shared" si="64"/>
        <v>0</v>
      </c>
      <c r="R119" s="90"/>
      <c r="S119" s="98"/>
      <c r="T119" s="104"/>
      <c r="U119" s="98"/>
    </row>
    <row r="120" spans="1:43" s="47" customFormat="1" outlineLevel="1" x14ac:dyDescent="0.2">
      <c r="A120" s="35" t="s">
        <v>394</v>
      </c>
      <c r="B120" s="14"/>
      <c r="C120" s="49">
        <f t="shared" ref="C120" si="80">H120-(H120*0.4)</f>
        <v>467.4</v>
      </c>
      <c r="D120" s="49">
        <f t="shared" ref="D120" si="81">H120-(H120*0.3)</f>
        <v>545.29999999999995</v>
      </c>
      <c r="E120" s="49">
        <f t="shared" ref="E120" si="82">H120-(H120*0.25)</f>
        <v>584.25</v>
      </c>
      <c r="F120" s="49">
        <f t="shared" ref="F120" si="83">H120-(H120*0.2)</f>
        <v>623.20000000000005</v>
      </c>
      <c r="G120" s="49"/>
      <c r="H120" s="75">
        <v>779</v>
      </c>
      <c r="I120" s="132"/>
      <c r="J120" s="85" t="s">
        <v>390</v>
      </c>
      <c r="K120" s="52">
        <v>7930084193950</v>
      </c>
      <c r="L120" s="107" t="s">
        <v>397</v>
      </c>
      <c r="M120" s="35"/>
      <c r="N120" s="35" t="s">
        <v>405</v>
      </c>
      <c r="O120" s="34"/>
      <c r="P120" s="21">
        <v>18</v>
      </c>
      <c r="Q120" s="21">
        <f t="shared" si="64"/>
        <v>0</v>
      </c>
      <c r="R120" s="90"/>
      <c r="S120" s="98"/>
      <c r="T120" s="104"/>
      <c r="U120" s="98"/>
    </row>
    <row r="121" spans="1:43" s="47" customFormat="1" outlineLevel="1" x14ac:dyDescent="0.2">
      <c r="A121" s="35" t="s">
        <v>395</v>
      </c>
      <c r="B121" s="14"/>
      <c r="C121" s="49">
        <f t="shared" si="76"/>
        <v>467.4</v>
      </c>
      <c r="D121" s="49">
        <f t="shared" si="77"/>
        <v>545.29999999999995</v>
      </c>
      <c r="E121" s="49">
        <f t="shared" si="78"/>
        <v>584.25</v>
      </c>
      <c r="F121" s="49">
        <f t="shared" si="79"/>
        <v>623.20000000000005</v>
      </c>
      <c r="G121" s="49"/>
      <c r="H121" s="75">
        <v>779</v>
      </c>
      <c r="I121" s="132"/>
      <c r="J121" s="85" t="s">
        <v>391</v>
      </c>
      <c r="K121" s="52">
        <v>7930084193974</v>
      </c>
      <c r="L121" s="107" t="s">
        <v>399</v>
      </c>
      <c r="M121" s="35"/>
      <c r="N121" s="35" t="s">
        <v>405</v>
      </c>
      <c r="O121" s="34"/>
      <c r="P121" s="21">
        <v>18</v>
      </c>
      <c r="Q121" s="21">
        <f t="shared" si="64"/>
        <v>0</v>
      </c>
      <c r="R121" s="90"/>
      <c r="S121" s="98"/>
      <c r="T121" s="104"/>
      <c r="U121" s="98"/>
    </row>
    <row r="122" spans="1:43" s="47" customFormat="1" outlineLevel="1" x14ac:dyDescent="0.2">
      <c r="A122" s="35" t="s">
        <v>411</v>
      </c>
      <c r="B122" s="14"/>
      <c r="C122" s="49">
        <f t="shared" si="60"/>
        <v>687</v>
      </c>
      <c r="D122" s="49">
        <f t="shared" si="61"/>
        <v>801.5</v>
      </c>
      <c r="E122" s="49">
        <f t="shared" si="62"/>
        <v>858.75</v>
      </c>
      <c r="F122" s="49">
        <f t="shared" si="63"/>
        <v>916</v>
      </c>
      <c r="G122" s="49"/>
      <c r="H122" s="75">
        <v>1145</v>
      </c>
      <c r="I122" s="132"/>
      <c r="J122" s="85" t="s">
        <v>231</v>
      </c>
      <c r="K122" s="52">
        <v>7930084191611</v>
      </c>
      <c r="L122" s="53" t="s">
        <v>232</v>
      </c>
      <c r="M122" s="35"/>
      <c r="N122" s="35" t="s">
        <v>233</v>
      </c>
      <c r="O122" s="34"/>
      <c r="P122" s="21">
        <v>40</v>
      </c>
      <c r="Q122" s="21">
        <f t="shared" si="64"/>
        <v>0</v>
      </c>
      <c r="R122" s="90"/>
      <c r="S122" s="98"/>
      <c r="T122" s="104"/>
      <c r="U122" s="98"/>
    </row>
    <row r="123" spans="1:43" s="47" customFormat="1" outlineLevel="1" x14ac:dyDescent="0.2">
      <c r="A123" s="35" t="s">
        <v>412</v>
      </c>
      <c r="B123" s="14"/>
      <c r="C123" s="49">
        <f t="shared" si="60"/>
        <v>687</v>
      </c>
      <c r="D123" s="49">
        <f t="shared" si="61"/>
        <v>801.5</v>
      </c>
      <c r="E123" s="49">
        <f t="shared" si="62"/>
        <v>858.75</v>
      </c>
      <c r="F123" s="49">
        <f t="shared" si="63"/>
        <v>916</v>
      </c>
      <c r="G123" s="49"/>
      <c r="H123" s="75">
        <v>1145</v>
      </c>
      <c r="I123" s="132"/>
      <c r="J123" s="85" t="s">
        <v>234</v>
      </c>
      <c r="K123" s="52">
        <v>7930084194513</v>
      </c>
      <c r="L123" s="39" t="s">
        <v>235</v>
      </c>
      <c r="M123" s="35"/>
      <c r="N123" s="35" t="s">
        <v>233</v>
      </c>
      <c r="O123" s="34"/>
      <c r="P123" s="21">
        <v>40</v>
      </c>
      <c r="Q123" s="21">
        <f t="shared" si="64"/>
        <v>0</v>
      </c>
      <c r="R123" s="90"/>
      <c r="S123" s="98"/>
      <c r="T123" s="104"/>
      <c r="U123" s="98"/>
    </row>
    <row r="124" spans="1:43" s="47" customFormat="1" outlineLevel="1" x14ac:dyDescent="0.2">
      <c r="A124" s="35" t="s">
        <v>413</v>
      </c>
      <c r="B124" s="14"/>
      <c r="C124" s="49">
        <f t="shared" si="60"/>
        <v>687</v>
      </c>
      <c r="D124" s="49">
        <f t="shared" si="61"/>
        <v>801.5</v>
      </c>
      <c r="E124" s="49">
        <f t="shared" si="62"/>
        <v>858.75</v>
      </c>
      <c r="F124" s="49">
        <f t="shared" si="63"/>
        <v>916</v>
      </c>
      <c r="G124" s="49"/>
      <c r="H124" s="75">
        <v>1145</v>
      </c>
      <c r="I124" s="132"/>
      <c r="J124" s="85" t="s">
        <v>236</v>
      </c>
      <c r="K124" s="52">
        <v>7930084192625</v>
      </c>
      <c r="L124" s="39" t="s">
        <v>237</v>
      </c>
      <c r="M124" s="35"/>
      <c r="N124" s="35" t="s">
        <v>233</v>
      </c>
      <c r="O124" s="34"/>
      <c r="P124" s="21">
        <v>40</v>
      </c>
      <c r="Q124" s="21">
        <f t="shared" si="64"/>
        <v>0</v>
      </c>
      <c r="R124" s="90"/>
      <c r="S124" s="98"/>
      <c r="T124" s="104"/>
      <c r="U124" s="98"/>
    </row>
    <row r="125" spans="1:43" s="47" customFormat="1" outlineLevel="1" x14ac:dyDescent="0.2">
      <c r="A125" s="35" t="s">
        <v>414</v>
      </c>
      <c r="B125" s="14"/>
      <c r="C125" s="49">
        <f t="shared" si="60"/>
        <v>687</v>
      </c>
      <c r="D125" s="49">
        <f t="shared" si="61"/>
        <v>801.5</v>
      </c>
      <c r="E125" s="49">
        <f t="shared" si="62"/>
        <v>858.75</v>
      </c>
      <c r="F125" s="49">
        <f t="shared" si="63"/>
        <v>916</v>
      </c>
      <c r="G125" s="49"/>
      <c r="H125" s="75">
        <v>1145</v>
      </c>
      <c r="I125" s="132"/>
      <c r="J125" s="85" t="s">
        <v>238</v>
      </c>
      <c r="K125" s="52">
        <v>7930084191604</v>
      </c>
      <c r="L125" s="39" t="s">
        <v>239</v>
      </c>
      <c r="M125" s="35"/>
      <c r="N125" s="35" t="s">
        <v>233</v>
      </c>
      <c r="O125" s="34"/>
      <c r="P125" s="21">
        <v>40</v>
      </c>
      <c r="Q125" s="21">
        <f t="shared" si="64"/>
        <v>0</v>
      </c>
      <c r="R125" s="90"/>
      <c r="S125" s="98"/>
      <c r="T125" s="104"/>
      <c r="U125" s="98"/>
    </row>
    <row r="126" spans="1:43" s="47" customFormat="1" outlineLevel="1" x14ac:dyDescent="0.2">
      <c r="A126" s="35" t="s">
        <v>415</v>
      </c>
      <c r="B126" s="14"/>
      <c r="C126" s="49">
        <f t="shared" si="60"/>
        <v>687</v>
      </c>
      <c r="D126" s="49">
        <f t="shared" si="61"/>
        <v>801.5</v>
      </c>
      <c r="E126" s="49">
        <f t="shared" si="62"/>
        <v>858.75</v>
      </c>
      <c r="F126" s="49">
        <f t="shared" si="63"/>
        <v>916</v>
      </c>
      <c r="G126" s="49"/>
      <c r="H126" s="75">
        <v>1145</v>
      </c>
      <c r="I126" s="132"/>
      <c r="J126" s="85" t="s">
        <v>240</v>
      </c>
      <c r="K126" s="52">
        <v>7930084192632</v>
      </c>
      <c r="L126" s="39" t="s">
        <v>241</v>
      </c>
      <c r="M126" s="35"/>
      <c r="N126" s="35" t="s">
        <v>233</v>
      </c>
      <c r="O126" s="34"/>
      <c r="P126" s="21">
        <v>40</v>
      </c>
      <c r="Q126" s="21">
        <f t="shared" si="64"/>
        <v>0</v>
      </c>
      <c r="R126" s="90"/>
      <c r="S126" s="98"/>
      <c r="T126" s="104"/>
      <c r="U126" s="98"/>
    </row>
    <row r="127" spans="1:43" s="47" customFormat="1" outlineLevel="1" x14ac:dyDescent="0.2">
      <c r="A127" s="35" t="s">
        <v>242</v>
      </c>
      <c r="B127" s="14"/>
      <c r="C127" s="49">
        <f t="shared" si="60"/>
        <v>211.79999999999998</v>
      </c>
      <c r="D127" s="49">
        <f t="shared" si="61"/>
        <v>247.10000000000002</v>
      </c>
      <c r="E127" s="49">
        <f t="shared" si="62"/>
        <v>264.75</v>
      </c>
      <c r="F127" s="49">
        <f t="shared" si="63"/>
        <v>282.39999999999998</v>
      </c>
      <c r="G127" s="49"/>
      <c r="H127" s="75">
        <v>353</v>
      </c>
      <c r="I127" s="132"/>
      <c r="J127" s="85" t="s">
        <v>243</v>
      </c>
      <c r="K127" s="52">
        <v>7930084193899</v>
      </c>
      <c r="L127" s="39" t="s">
        <v>244</v>
      </c>
      <c r="M127" s="35"/>
      <c r="N127" s="35" t="s">
        <v>245</v>
      </c>
      <c r="O127" s="34"/>
      <c r="P127" s="21">
        <v>20</v>
      </c>
      <c r="Q127" s="21">
        <f t="shared" si="64"/>
        <v>0</v>
      </c>
      <c r="R127" s="90"/>
      <c r="S127" s="98"/>
      <c r="T127" s="104"/>
      <c r="U127" s="98"/>
    </row>
    <row r="128" spans="1:43" s="47" customFormat="1" ht="25.5" outlineLevel="1" x14ac:dyDescent="0.2">
      <c r="A128" s="31" t="s">
        <v>246</v>
      </c>
      <c r="B128" s="14"/>
      <c r="C128" s="49">
        <f t="shared" si="60"/>
        <v>211.79999999999998</v>
      </c>
      <c r="D128" s="49">
        <f t="shared" si="61"/>
        <v>247.10000000000002</v>
      </c>
      <c r="E128" s="49">
        <f t="shared" si="62"/>
        <v>264.75</v>
      </c>
      <c r="F128" s="49">
        <f t="shared" si="63"/>
        <v>282.39999999999998</v>
      </c>
      <c r="G128" s="49"/>
      <c r="H128" s="75">
        <v>353</v>
      </c>
      <c r="I128" s="132"/>
      <c r="J128" s="85" t="s">
        <v>247</v>
      </c>
      <c r="K128" s="52">
        <v>7930084193141</v>
      </c>
      <c r="L128" s="39" t="s">
        <v>248</v>
      </c>
      <c r="M128" s="35"/>
      <c r="N128" s="35" t="s">
        <v>245</v>
      </c>
      <c r="O128" s="34"/>
      <c r="P128" s="21">
        <v>20</v>
      </c>
      <c r="Q128" s="21">
        <f t="shared" si="64"/>
        <v>0</v>
      </c>
      <c r="R128" s="90"/>
      <c r="S128" s="98"/>
      <c r="T128" s="104"/>
      <c r="U128" s="98"/>
    </row>
    <row r="129" spans="1:21" s="47" customFormat="1" outlineLevel="1" x14ac:dyDescent="0.2">
      <c r="A129" s="31" t="s">
        <v>410</v>
      </c>
      <c r="B129" s="14"/>
      <c r="C129" s="49">
        <f t="shared" si="60"/>
        <v>807</v>
      </c>
      <c r="D129" s="49">
        <f t="shared" si="61"/>
        <v>941.5</v>
      </c>
      <c r="E129" s="49">
        <f t="shared" si="62"/>
        <v>1008.75</v>
      </c>
      <c r="F129" s="49">
        <f t="shared" si="63"/>
        <v>1076</v>
      </c>
      <c r="G129" s="49"/>
      <c r="H129" s="75">
        <v>1345</v>
      </c>
      <c r="I129" s="132"/>
      <c r="J129" s="85" t="s">
        <v>249</v>
      </c>
      <c r="K129" s="52">
        <v>7930084193417</v>
      </c>
      <c r="L129" s="39" t="s">
        <v>250</v>
      </c>
      <c r="M129" s="35"/>
      <c r="N129" s="35" t="s">
        <v>251</v>
      </c>
      <c r="O129" s="34"/>
      <c r="P129" s="21">
        <v>16</v>
      </c>
      <c r="Q129" s="21">
        <f t="shared" si="64"/>
        <v>0</v>
      </c>
      <c r="R129" s="90"/>
      <c r="S129" s="98"/>
      <c r="T129" s="104"/>
      <c r="U129" s="98"/>
    </row>
    <row r="130" spans="1:21" s="47" customFormat="1" outlineLevel="1" x14ac:dyDescent="0.2">
      <c r="A130" s="31" t="s">
        <v>408</v>
      </c>
      <c r="B130" s="14"/>
      <c r="C130" s="49">
        <f t="shared" si="60"/>
        <v>807</v>
      </c>
      <c r="D130" s="49">
        <f t="shared" si="61"/>
        <v>941.5</v>
      </c>
      <c r="E130" s="49">
        <f t="shared" si="62"/>
        <v>1008.75</v>
      </c>
      <c r="F130" s="49">
        <f t="shared" si="63"/>
        <v>1076</v>
      </c>
      <c r="G130" s="49"/>
      <c r="H130" s="75">
        <v>1345</v>
      </c>
      <c r="I130" s="132"/>
      <c r="J130" s="85" t="s">
        <v>252</v>
      </c>
      <c r="K130" s="52">
        <v>7930084192960</v>
      </c>
      <c r="L130" s="39" t="s">
        <v>253</v>
      </c>
      <c r="M130" s="35"/>
      <c r="N130" s="35" t="s">
        <v>251</v>
      </c>
      <c r="O130" s="34"/>
      <c r="P130" s="21">
        <v>16</v>
      </c>
      <c r="Q130" s="21">
        <f t="shared" si="64"/>
        <v>0</v>
      </c>
      <c r="R130" s="90"/>
      <c r="S130" s="98"/>
      <c r="T130" s="104"/>
      <c r="U130" s="98"/>
    </row>
    <row r="131" spans="1:21" s="47" customFormat="1" outlineLevel="1" x14ac:dyDescent="0.2">
      <c r="A131" s="31" t="s">
        <v>409</v>
      </c>
      <c r="B131" s="14"/>
      <c r="C131" s="49">
        <f t="shared" si="60"/>
        <v>807</v>
      </c>
      <c r="D131" s="49">
        <f t="shared" si="61"/>
        <v>941.5</v>
      </c>
      <c r="E131" s="49">
        <f t="shared" si="62"/>
        <v>1008.75</v>
      </c>
      <c r="F131" s="49">
        <f t="shared" si="63"/>
        <v>1076</v>
      </c>
      <c r="G131" s="49"/>
      <c r="H131" s="75">
        <v>1345</v>
      </c>
      <c r="I131" s="132"/>
      <c r="J131" s="85" t="s">
        <v>254</v>
      </c>
      <c r="K131" s="52">
        <v>7930084192977</v>
      </c>
      <c r="L131" s="39" t="s">
        <v>255</v>
      </c>
      <c r="M131" s="35"/>
      <c r="N131" s="35" t="s">
        <v>251</v>
      </c>
      <c r="O131" s="34"/>
      <c r="P131" s="21">
        <v>16</v>
      </c>
      <c r="Q131" s="21">
        <f t="shared" si="64"/>
        <v>0</v>
      </c>
      <c r="R131" s="90"/>
      <c r="S131" s="98"/>
      <c r="T131" s="104"/>
      <c r="U131" s="98"/>
    </row>
    <row r="132" spans="1:21" s="47" customFormat="1" outlineLevel="1" x14ac:dyDescent="0.2">
      <c r="A132" s="35" t="s">
        <v>256</v>
      </c>
      <c r="B132" s="14"/>
      <c r="C132" s="49">
        <f t="shared" si="60"/>
        <v>120</v>
      </c>
      <c r="D132" s="49">
        <f t="shared" si="61"/>
        <v>140</v>
      </c>
      <c r="E132" s="49">
        <f t="shared" si="62"/>
        <v>150</v>
      </c>
      <c r="F132" s="49">
        <f t="shared" si="63"/>
        <v>160</v>
      </c>
      <c r="G132" s="49"/>
      <c r="H132" s="75">
        <v>200</v>
      </c>
      <c r="I132" s="132"/>
      <c r="J132" s="85" t="s">
        <v>257</v>
      </c>
      <c r="K132" s="52">
        <v>7930084193325</v>
      </c>
      <c r="L132" s="39" t="s">
        <v>258</v>
      </c>
      <c r="M132" s="35"/>
      <c r="N132" s="35" t="s">
        <v>259</v>
      </c>
      <c r="O132" s="34"/>
      <c r="P132" s="21">
        <v>10</v>
      </c>
      <c r="Q132" s="21">
        <f t="shared" si="64"/>
        <v>0</v>
      </c>
      <c r="R132" s="90"/>
      <c r="S132" s="98"/>
      <c r="T132" s="104"/>
      <c r="U132" s="98"/>
    </row>
    <row r="133" spans="1:21" s="47" customFormat="1" outlineLevel="1" x14ac:dyDescent="0.2">
      <c r="A133" s="35" t="s">
        <v>416</v>
      </c>
      <c r="B133" s="14"/>
      <c r="C133" s="49">
        <f t="shared" si="60"/>
        <v>779.4</v>
      </c>
      <c r="D133" s="49">
        <f t="shared" si="61"/>
        <v>909.3</v>
      </c>
      <c r="E133" s="49">
        <f t="shared" si="62"/>
        <v>974.25</v>
      </c>
      <c r="F133" s="49">
        <f t="shared" si="63"/>
        <v>1039.2</v>
      </c>
      <c r="G133" s="49"/>
      <c r="H133" s="75">
        <v>1299</v>
      </c>
      <c r="I133" s="132"/>
      <c r="J133" s="85" t="s">
        <v>260</v>
      </c>
      <c r="K133" s="52">
        <v>7930084191581</v>
      </c>
      <c r="L133" s="39" t="s">
        <v>261</v>
      </c>
      <c r="M133" s="35"/>
      <c r="N133" s="35" t="s">
        <v>233</v>
      </c>
      <c r="O133" s="34"/>
      <c r="P133" s="21">
        <v>30</v>
      </c>
      <c r="Q133" s="21">
        <f t="shared" si="64"/>
        <v>0</v>
      </c>
      <c r="R133" s="90"/>
      <c r="S133" s="98"/>
      <c r="T133" s="104"/>
      <c r="U133" s="98"/>
    </row>
    <row r="134" spans="1:21" outlineLevel="1" x14ac:dyDescent="0.2">
      <c r="A134" s="35" t="s">
        <v>417</v>
      </c>
      <c r="B134" s="14"/>
      <c r="C134" s="49">
        <f t="shared" si="60"/>
        <v>779.4</v>
      </c>
      <c r="D134" s="49">
        <f t="shared" si="61"/>
        <v>909.3</v>
      </c>
      <c r="E134" s="49">
        <f t="shared" si="62"/>
        <v>974.25</v>
      </c>
      <c r="F134" s="49">
        <f t="shared" si="63"/>
        <v>1039.2</v>
      </c>
      <c r="G134" s="49"/>
      <c r="H134" s="76">
        <v>1299</v>
      </c>
      <c r="I134" s="132"/>
      <c r="J134" s="85" t="s">
        <v>262</v>
      </c>
      <c r="K134" s="52">
        <v>7930084192274</v>
      </c>
      <c r="L134" s="39" t="s">
        <v>263</v>
      </c>
      <c r="M134" s="42"/>
      <c r="N134" s="35" t="s">
        <v>233</v>
      </c>
      <c r="O134" s="34"/>
      <c r="P134" s="21">
        <v>30</v>
      </c>
      <c r="Q134" s="21">
        <f t="shared" si="64"/>
        <v>0</v>
      </c>
      <c r="R134" s="90"/>
      <c r="S134" s="93"/>
      <c r="T134" s="101"/>
      <c r="U134" s="93"/>
    </row>
    <row r="135" spans="1:21" outlineLevel="1" x14ac:dyDescent="0.2">
      <c r="A135" s="35" t="s">
        <v>418</v>
      </c>
      <c r="B135" s="14"/>
      <c r="C135" s="49">
        <f t="shared" si="60"/>
        <v>779.4</v>
      </c>
      <c r="D135" s="49">
        <f t="shared" si="61"/>
        <v>909.3</v>
      </c>
      <c r="E135" s="49">
        <f t="shared" si="62"/>
        <v>974.25</v>
      </c>
      <c r="F135" s="49">
        <f t="shared" si="63"/>
        <v>1039.2</v>
      </c>
      <c r="G135" s="49"/>
      <c r="H135" s="76">
        <v>1299</v>
      </c>
      <c r="I135" s="132"/>
      <c r="J135" s="85" t="s">
        <v>264</v>
      </c>
      <c r="K135" s="52">
        <v>7930084192595</v>
      </c>
      <c r="L135" s="39" t="s">
        <v>265</v>
      </c>
      <c r="M135" s="42"/>
      <c r="N135" s="35" t="s">
        <v>233</v>
      </c>
      <c r="O135" s="34"/>
      <c r="P135" s="21">
        <v>30</v>
      </c>
      <c r="Q135" s="21">
        <f t="shared" si="64"/>
        <v>0</v>
      </c>
      <c r="R135" s="90"/>
      <c r="S135" s="93"/>
      <c r="T135" s="101"/>
      <c r="U135" s="93"/>
    </row>
    <row r="136" spans="1:21" outlineLevel="1" x14ac:dyDescent="0.2">
      <c r="A136" s="35" t="s">
        <v>419</v>
      </c>
      <c r="B136" s="14"/>
      <c r="C136" s="49">
        <f t="shared" si="60"/>
        <v>779.4</v>
      </c>
      <c r="D136" s="49">
        <f t="shared" si="61"/>
        <v>909.3</v>
      </c>
      <c r="E136" s="49">
        <f t="shared" si="62"/>
        <v>974.25</v>
      </c>
      <c r="F136" s="49">
        <f t="shared" si="63"/>
        <v>1039.2</v>
      </c>
      <c r="G136" s="49"/>
      <c r="H136" s="76">
        <v>1299</v>
      </c>
      <c r="I136" s="132"/>
      <c r="J136" s="85" t="s">
        <v>266</v>
      </c>
      <c r="K136" s="52">
        <v>7930084191598</v>
      </c>
      <c r="L136" s="39" t="s">
        <v>267</v>
      </c>
      <c r="M136" s="42"/>
      <c r="N136" s="35" t="s">
        <v>233</v>
      </c>
      <c r="O136" s="34"/>
      <c r="P136" s="21">
        <v>30</v>
      </c>
      <c r="Q136" s="21">
        <f t="shared" si="64"/>
        <v>0</v>
      </c>
      <c r="R136" s="90"/>
      <c r="S136" s="93"/>
      <c r="T136" s="101"/>
      <c r="U136" s="93"/>
    </row>
    <row r="137" spans="1:21" outlineLevel="1" x14ac:dyDescent="0.2">
      <c r="A137" s="35" t="s">
        <v>420</v>
      </c>
      <c r="B137" s="14"/>
      <c r="C137" s="49">
        <f t="shared" si="60"/>
        <v>779.4</v>
      </c>
      <c r="D137" s="49">
        <f t="shared" si="61"/>
        <v>909.3</v>
      </c>
      <c r="E137" s="49">
        <f t="shared" si="62"/>
        <v>974.25</v>
      </c>
      <c r="F137" s="49">
        <f t="shared" si="63"/>
        <v>1039.2</v>
      </c>
      <c r="G137" s="49"/>
      <c r="H137" s="76">
        <v>1299</v>
      </c>
      <c r="I137" s="132"/>
      <c r="J137" s="85" t="s">
        <v>268</v>
      </c>
      <c r="K137" s="52">
        <v>7930084192298</v>
      </c>
      <c r="L137" s="39" t="s">
        <v>269</v>
      </c>
      <c r="M137" s="42"/>
      <c r="N137" s="35" t="s">
        <v>233</v>
      </c>
      <c r="O137" s="34"/>
      <c r="P137" s="21">
        <v>30</v>
      </c>
      <c r="Q137" s="21">
        <f t="shared" si="64"/>
        <v>0</v>
      </c>
      <c r="R137" s="90"/>
      <c r="S137" s="93"/>
      <c r="T137" s="101"/>
      <c r="U137" s="93"/>
    </row>
    <row r="138" spans="1:21" outlineLevel="1" x14ac:dyDescent="0.2">
      <c r="A138" s="42" t="s">
        <v>270</v>
      </c>
      <c r="B138" s="14"/>
      <c r="C138" s="49">
        <f t="shared" ref="C138:C139" si="84">H138-(H138*0.4)</f>
        <v>182.39999999999998</v>
      </c>
      <c r="D138" s="49">
        <f t="shared" si="61"/>
        <v>212.8</v>
      </c>
      <c r="E138" s="49">
        <f t="shared" si="62"/>
        <v>228</v>
      </c>
      <c r="F138" s="49">
        <f t="shared" si="63"/>
        <v>243.2</v>
      </c>
      <c r="G138" s="49" t="e">
        <f>#REF!-#REF!*3%</f>
        <v>#REF!</v>
      </c>
      <c r="H138" s="76">
        <v>304</v>
      </c>
      <c r="I138" s="132"/>
      <c r="J138" s="87" t="s">
        <v>271</v>
      </c>
      <c r="K138" s="54">
        <v>7930084194575</v>
      </c>
      <c r="L138" s="39" t="s">
        <v>272</v>
      </c>
      <c r="M138" s="42"/>
      <c r="N138" s="42" t="s">
        <v>273</v>
      </c>
      <c r="O138" s="55"/>
      <c r="P138" s="21">
        <v>10</v>
      </c>
      <c r="Q138" s="21">
        <f t="shared" si="64"/>
        <v>0</v>
      </c>
      <c r="R138" s="90"/>
      <c r="S138" s="93"/>
      <c r="T138" s="101"/>
      <c r="U138" s="93"/>
    </row>
    <row r="139" spans="1:21" outlineLevel="1" x14ac:dyDescent="0.2">
      <c r="A139" s="42" t="s">
        <v>274</v>
      </c>
      <c r="B139" s="14"/>
      <c r="C139" s="49">
        <f t="shared" si="84"/>
        <v>182.39999999999998</v>
      </c>
      <c r="D139" s="49">
        <f t="shared" si="61"/>
        <v>212.8</v>
      </c>
      <c r="E139" s="49">
        <f t="shared" si="62"/>
        <v>228</v>
      </c>
      <c r="F139" s="49">
        <f t="shared" si="63"/>
        <v>243.2</v>
      </c>
      <c r="G139" s="49"/>
      <c r="H139" s="76">
        <v>304</v>
      </c>
      <c r="I139" s="132"/>
      <c r="J139" s="87">
        <v>1030</v>
      </c>
      <c r="K139" s="54">
        <v>7930084194582</v>
      </c>
      <c r="L139" s="39" t="s">
        <v>275</v>
      </c>
      <c r="M139" s="42"/>
      <c r="N139" s="42" t="s">
        <v>273</v>
      </c>
      <c r="O139" s="55"/>
      <c r="P139" s="21">
        <v>10</v>
      </c>
      <c r="Q139" s="21">
        <f t="shared" si="64"/>
        <v>0</v>
      </c>
      <c r="R139" s="90"/>
      <c r="S139" s="93"/>
      <c r="T139" s="101"/>
      <c r="U139" s="93"/>
    </row>
  </sheetData>
  <sheetProtection sheet="1" objects="1" scenarios="1"/>
  <mergeCells count="22">
    <mergeCell ref="S10:T10"/>
    <mergeCell ref="A85:O85"/>
    <mergeCell ref="A28:O28"/>
    <mergeCell ref="A33:O33"/>
    <mergeCell ref="A47:O47"/>
    <mergeCell ref="A49:O49"/>
    <mergeCell ref="A54:O54"/>
    <mergeCell ref="A9:R9"/>
    <mergeCell ref="Q10:R10"/>
    <mergeCell ref="A11:O11"/>
    <mergeCell ref="Q11:R11"/>
    <mergeCell ref="A12:O12"/>
    <mergeCell ref="Q12:R12"/>
    <mergeCell ref="A1:A8"/>
    <mergeCell ref="B1:J2"/>
    <mergeCell ref="K1:L2"/>
    <mergeCell ref="M1:R8"/>
    <mergeCell ref="B3:L4"/>
    <mergeCell ref="B5:K5"/>
    <mergeCell ref="B6:K6"/>
    <mergeCell ref="B7:K7"/>
    <mergeCell ref="B8:K8"/>
  </mergeCells>
  <phoneticPr fontId="21" type="noConversion"/>
  <hyperlinks>
    <hyperlink ref="L13" r:id="rId1"/>
    <hyperlink ref="L14" r:id="rId2"/>
    <hyperlink ref="L15" r:id="rId3"/>
    <hyperlink ref="L16" r:id="rId4"/>
    <hyperlink ref="L17" r:id="rId5"/>
    <hyperlink ref="L18" r:id="rId6"/>
    <hyperlink ref="L19" r:id="rId7"/>
    <hyperlink ref="L20" r:id="rId8"/>
    <hyperlink ref="L21" r:id="rId9"/>
    <hyperlink ref="L22" r:id="rId10"/>
    <hyperlink ref="L23" r:id="rId11"/>
    <hyperlink ref="L24" r:id="rId12"/>
    <hyperlink ref="L26" r:id="rId13"/>
    <hyperlink ref="L27" r:id="rId14"/>
    <hyperlink ref="L29" r:id="rId15"/>
    <hyperlink ref="L30" r:id="rId16"/>
    <hyperlink ref="L31" r:id="rId17"/>
    <hyperlink ref="L34" r:id="rId18"/>
    <hyperlink ref="L35" r:id="rId19"/>
    <hyperlink ref="L41" r:id="rId20"/>
    <hyperlink ref="L42" r:id="rId21"/>
    <hyperlink ref="L43" r:id="rId22"/>
    <hyperlink ref="L45" r:id="rId23"/>
    <hyperlink ref="L48" r:id="rId24"/>
    <hyperlink ref="L50" r:id="rId25"/>
    <hyperlink ref="L51" r:id="rId26"/>
    <hyperlink ref="L52" r:id="rId27"/>
    <hyperlink ref="L53" r:id="rId28"/>
    <hyperlink ref="L55" r:id="rId29"/>
    <hyperlink ref="L56" r:id="rId30"/>
    <hyperlink ref="L57" r:id="rId31"/>
    <hyperlink ref="L58" r:id="rId32"/>
    <hyperlink ref="L61" r:id="rId33"/>
    <hyperlink ref="L62" r:id="rId34"/>
    <hyperlink ref="L63" r:id="rId35"/>
    <hyperlink ref="L64" r:id="rId36"/>
    <hyperlink ref="L65" r:id="rId37"/>
    <hyperlink ref="L66" r:id="rId38"/>
    <hyperlink ref="L67" r:id="rId39"/>
    <hyperlink ref="L68" r:id="rId40"/>
    <hyperlink ref="L69" r:id="rId41"/>
    <hyperlink ref="L76" r:id="rId42"/>
    <hyperlink ref="L79" r:id="rId43"/>
    <hyperlink ref="L82" r:id="rId44"/>
    <hyperlink ref="L83" r:id="rId45"/>
    <hyperlink ref="L84" r:id="rId46"/>
    <hyperlink ref="L86" r:id="rId47"/>
    <hyperlink ref="L87" r:id="rId48"/>
    <hyperlink ref="L88" r:id="rId49"/>
    <hyperlink ref="L100" r:id="rId50"/>
    <hyperlink ref="L101" r:id="rId51"/>
    <hyperlink ref="L112" r:id="rId52"/>
    <hyperlink ref="L115" r:id="rId53"/>
    <hyperlink ref="L116" r:id="rId54"/>
    <hyperlink ref="L122" r:id="rId55"/>
    <hyperlink ref="L123" r:id="rId56"/>
    <hyperlink ref="L124" r:id="rId57"/>
    <hyperlink ref="L125" r:id="rId58"/>
    <hyperlink ref="L126" r:id="rId59"/>
    <hyperlink ref="L127" r:id="rId60"/>
    <hyperlink ref="L128" r:id="rId61"/>
    <hyperlink ref="L129" r:id="rId62"/>
    <hyperlink ref="L130" r:id="rId63"/>
    <hyperlink ref="L131" r:id="rId64"/>
    <hyperlink ref="L132" r:id="rId65"/>
    <hyperlink ref="L133" r:id="rId66"/>
    <hyperlink ref="L134" r:id="rId67"/>
    <hyperlink ref="L135" r:id="rId68"/>
    <hyperlink ref="L136" r:id="rId69"/>
    <hyperlink ref="L137" r:id="rId70"/>
    <hyperlink ref="L138" r:id="rId71"/>
    <hyperlink ref="L139" r:id="rId72"/>
    <hyperlink ref="L25" r:id="rId73"/>
    <hyperlink ref="L105" r:id="rId74"/>
    <hyperlink ref="L104" r:id="rId75"/>
    <hyperlink ref="L103" r:id="rId76"/>
    <hyperlink ref="L114" r:id="rId77"/>
    <hyperlink ref="L46" r:id="rId78"/>
    <hyperlink ref="L77" r:id="rId79"/>
    <hyperlink ref="L75" r:id="rId80"/>
    <hyperlink ref="L73" r:id="rId81"/>
    <hyperlink ref="L74" r:id="rId82"/>
    <hyperlink ref="L72" r:id="rId83"/>
    <hyperlink ref="L70" r:id="rId84"/>
    <hyperlink ref="L71" r:id="rId85"/>
    <hyperlink ref="L80" r:id="rId86"/>
    <hyperlink ref="L32" r:id="rId87"/>
    <hyperlink ref="L118" r:id="rId88"/>
    <hyperlink ref="L120" r:id="rId89"/>
    <hyperlink ref="L119" r:id="rId90"/>
    <hyperlink ref="L121" r:id="rId91"/>
    <hyperlink ref="L102" r:id="rId92"/>
    <hyperlink ref="L40" r:id="rId93"/>
    <hyperlink ref="L36" r:id="rId94"/>
    <hyperlink ref="L37" r:id="rId95"/>
    <hyperlink ref="L38" r:id="rId96"/>
    <hyperlink ref="L106" r:id="rId97"/>
    <hyperlink ref="L109" r:id="rId98"/>
    <hyperlink ref="L107" r:id="rId99"/>
    <hyperlink ref="L108" r:id="rId100"/>
    <hyperlink ref="L113" r:id="rId101"/>
    <hyperlink ref="L78" r:id="rId102"/>
    <hyperlink ref="L93" r:id="rId103"/>
    <hyperlink ref="L91" r:id="rId104"/>
    <hyperlink ref="L89" r:id="rId105"/>
    <hyperlink ref="L90" r:id="rId106"/>
    <hyperlink ref="L92" r:id="rId107"/>
    <hyperlink ref="L44" r:id="rId108"/>
    <hyperlink ref="L96" r:id="rId109"/>
    <hyperlink ref="L95" r:id="rId110"/>
    <hyperlink ref="L94" r:id="rId111"/>
    <hyperlink ref="L97" r:id="rId112"/>
    <hyperlink ref="L99" r:id="rId113"/>
    <hyperlink ref="L98" r:id="rId114"/>
  </hyperlinks>
  <pageMargins left="0.70078740157480324" right="0.70078740157480324" top="0.75196850393700787" bottom="0.75196850393700787" header="0.3" footer="0.3"/>
  <pageSetup paperSize="9" orientation="portrait" r:id="rId115"/>
  <drawing r:id="rId1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selection activeCell="B3" sqref="B3:J4"/>
    </sheetView>
  </sheetViews>
  <sheetFormatPr defaultRowHeight="12.75" x14ac:dyDescent="0.2"/>
  <cols>
    <col min="1" max="1" width="30.28515625" style="1" customWidth="1"/>
    <col min="2" max="2" width="12.140625" style="1" customWidth="1"/>
    <col min="3" max="7" width="10.7109375" style="1" customWidth="1"/>
    <col min="8" max="8" width="24.28515625" style="1" customWidth="1"/>
    <col min="9" max="9" width="65.42578125" style="1" customWidth="1"/>
    <col min="10" max="10" width="25.5703125" style="1" customWidth="1"/>
    <col min="11" max="11" width="7.42578125" style="1" customWidth="1"/>
    <col min="12" max="12" width="9.5703125" style="1" customWidth="1"/>
    <col min="13" max="13" width="7.28515625" style="1" customWidth="1"/>
    <col min="14" max="14" width="10.42578125" style="1" customWidth="1"/>
    <col min="15" max="15" width="7.85546875" style="1" customWidth="1"/>
    <col min="16" max="16" width="6.7109375" style="1" customWidth="1"/>
  </cols>
  <sheetData>
    <row r="1" spans="1:16" ht="13.5" thickTop="1" x14ac:dyDescent="0.2">
      <c r="A1" s="277"/>
      <c r="B1" s="280" t="s">
        <v>531</v>
      </c>
      <c r="C1" s="280"/>
      <c r="D1" s="280"/>
      <c r="E1" s="280"/>
      <c r="F1" s="280"/>
      <c r="G1" s="280"/>
      <c r="H1" s="280"/>
      <c r="I1" s="280" t="s">
        <v>1</v>
      </c>
      <c r="J1" s="280"/>
      <c r="K1" s="242" t="s">
        <v>532</v>
      </c>
      <c r="L1" s="282"/>
      <c r="M1" s="282"/>
      <c r="N1" s="282"/>
      <c r="O1" s="282"/>
      <c r="P1" s="283"/>
    </row>
    <row r="2" spans="1:16" ht="32.450000000000003" customHeight="1" x14ac:dyDescent="0.2">
      <c r="A2" s="278"/>
      <c r="B2" s="281"/>
      <c r="C2" s="281"/>
      <c r="D2" s="281"/>
      <c r="E2" s="281"/>
      <c r="F2" s="281"/>
      <c r="G2" s="281"/>
      <c r="H2" s="281"/>
      <c r="I2" s="281"/>
      <c r="J2" s="281"/>
      <c r="K2" s="284"/>
      <c r="L2" s="284"/>
      <c r="M2" s="284"/>
      <c r="N2" s="284"/>
      <c r="O2" s="284"/>
      <c r="P2" s="285"/>
    </row>
    <row r="3" spans="1:16" x14ac:dyDescent="0.2">
      <c r="A3" s="278"/>
      <c r="B3" s="281" t="s">
        <v>2</v>
      </c>
      <c r="C3" s="281"/>
      <c r="D3" s="281"/>
      <c r="E3" s="281"/>
      <c r="F3" s="281"/>
      <c r="G3" s="281"/>
      <c r="H3" s="281"/>
      <c r="I3" s="281"/>
      <c r="J3" s="281"/>
      <c r="K3" s="284"/>
      <c r="L3" s="284"/>
      <c r="M3" s="284"/>
      <c r="N3" s="284"/>
      <c r="O3" s="284"/>
      <c r="P3" s="285"/>
    </row>
    <row r="4" spans="1:16" x14ac:dyDescent="0.2">
      <c r="A4" s="278"/>
      <c r="B4" s="281"/>
      <c r="C4" s="281"/>
      <c r="D4" s="281"/>
      <c r="E4" s="281"/>
      <c r="F4" s="281"/>
      <c r="G4" s="281"/>
      <c r="H4" s="281"/>
      <c r="I4" s="281"/>
      <c r="J4" s="281"/>
      <c r="K4" s="284"/>
      <c r="L4" s="284"/>
      <c r="M4" s="284"/>
      <c r="N4" s="284"/>
      <c r="O4" s="284"/>
      <c r="P4" s="285"/>
    </row>
    <row r="5" spans="1:16" ht="24.6" customHeight="1" x14ac:dyDescent="0.2">
      <c r="A5" s="278"/>
      <c r="B5" s="288" t="s">
        <v>3</v>
      </c>
      <c r="C5" s="288"/>
      <c r="D5" s="288"/>
      <c r="E5" s="288"/>
      <c r="F5" s="288"/>
      <c r="G5" s="288"/>
      <c r="H5" s="288"/>
      <c r="I5" s="288"/>
      <c r="J5" s="179" t="s">
        <v>4</v>
      </c>
      <c r="K5" s="284"/>
      <c r="L5" s="284"/>
      <c r="M5" s="284"/>
      <c r="N5" s="284"/>
      <c r="O5" s="284"/>
      <c r="P5" s="285"/>
    </row>
    <row r="6" spans="1:16" ht="19.899999999999999" customHeight="1" x14ac:dyDescent="0.2">
      <c r="A6" s="278"/>
      <c r="B6" s="289" t="s">
        <v>5</v>
      </c>
      <c r="C6" s="289"/>
      <c r="D6" s="289"/>
      <c r="E6" s="289"/>
      <c r="F6" s="289"/>
      <c r="G6" s="289"/>
      <c r="H6" s="289"/>
      <c r="I6" s="289"/>
      <c r="J6" s="180">
        <f>SUM(O:P)</f>
        <v>0</v>
      </c>
      <c r="K6" s="284"/>
      <c r="L6" s="284"/>
      <c r="M6" s="284"/>
      <c r="N6" s="284"/>
      <c r="O6" s="284"/>
      <c r="P6" s="285"/>
    </row>
    <row r="7" spans="1:16" ht="22.9" customHeight="1" x14ac:dyDescent="0.2">
      <c r="A7" s="278"/>
      <c r="B7" s="290" t="s">
        <v>6</v>
      </c>
      <c r="C7" s="290"/>
      <c r="D7" s="290"/>
      <c r="E7" s="290"/>
      <c r="F7" s="290"/>
      <c r="G7" s="290"/>
      <c r="H7" s="290"/>
      <c r="I7" s="290"/>
      <c r="J7" s="181">
        <f>IF(SUM(O:P)&lt;20000,SUM(O:P),IF(SUM(O:P)&lt;50000,SUM(O:P)-(0.2*SUM(O:P)),IF(SUM(O:P)&lt;100000,SUM(O:P)-(0.25*SUM(O:P)),IF(SUM(O:P)&lt;300000,SUM(O:P)-(0.3*SUM(O:P)),SUM(O:P)-(0.4*SUM(O:P))))))</f>
        <v>0</v>
      </c>
      <c r="K7" s="284"/>
      <c r="L7" s="284"/>
      <c r="M7" s="284"/>
      <c r="N7" s="284"/>
      <c r="O7" s="284"/>
      <c r="P7" s="285"/>
    </row>
    <row r="8" spans="1:16" ht="29.45" customHeight="1" thickBot="1" x14ac:dyDescent="0.25">
      <c r="A8" s="279"/>
      <c r="B8" s="291" t="s">
        <v>7</v>
      </c>
      <c r="C8" s="291"/>
      <c r="D8" s="291"/>
      <c r="E8" s="291"/>
      <c r="F8" s="291"/>
      <c r="G8" s="291"/>
      <c r="H8" s="291"/>
      <c r="I8" s="291"/>
      <c r="J8" s="182">
        <f>SUM(B:B)</f>
        <v>0</v>
      </c>
      <c r="K8" s="286"/>
      <c r="L8" s="286"/>
      <c r="M8" s="286"/>
      <c r="N8" s="286"/>
      <c r="O8" s="286"/>
      <c r="P8" s="287"/>
    </row>
    <row r="9" spans="1:16" ht="16.5" thickTop="1" thickBot="1" x14ac:dyDescent="0.3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</row>
    <row r="10" spans="1:16" ht="51.75" thickTop="1" x14ac:dyDescent="0.2">
      <c r="A10" s="183" t="s">
        <v>8</v>
      </c>
      <c r="B10" s="184" t="s">
        <v>9</v>
      </c>
      <c r="C10" s="184" t="s">
        <v>10</v>
      </c>
      <c r="D10" s="184" t="s">
        <v>11</v>
      </c>
      <c r="E10" s="184" t="s">
        <v>12</v>
      </c>
      <c r="F10" s="184" t="s">
        <v>13</v>
      </c>
      <c r="G10" s="184" t="s">
        <v>15</v>
      </c>
      <c r="H10" s="185" t="s">
        <v>16</v>
      </c>
      <c r="I10" s="9" t="s">
        <v>533</v>
      </c>
      <c r="J10" s="185" t="s">
        <v>18</v>
      </c>
      <c r="K10" s="185" t="s">
        <v>19</v>
      </c>
      <c r="L10" s="185" t="s">
        <v>20</v>
      </c>
      <c r="M10" s="9" t="s">
        <v>406</v>
      </c>
      <c r="N10" s="186" t="s">
        <v>21</v>
      </c>
      <c r="O10" s="271" t="s">
        <v>22</v>
      </c>
      <c r="P10" s="272"/>
    </row>
    <row r="11" spans="1:16" ht="27.6" customHeight="1" x14ac:dyDescent="0.2">
      <c r="A11" s="273" t="s">
        <v>534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5"/>
    </row>
    <row r="12" spans="1:16" ht="45" x14ac:dyDescent="0.2">
      <c r="A12" s="187" t="s">
        <v>535</v>
      </c>
      <c r="B12" s="188"/>
      <c r="C12" s="189">
        <f>G12-(G12*0.4)</f>
        <v>462</v>
      </c>
      <c r="D12" s="189">
        <f>G12-(G12*0.3)</f>
        <v>539</v>
      </c>
      <c r="E12" s="189">
        <f>G12-(G12*0.25)</f>
        <v>577.5</v>
      </c>
      <c r="F12" s="189">
        <f>G12-(G12*0.2)</f>
        <v>616</v>
      </c>
      <c r="G12" s="189">
        <v>770</v>
      </c>
      <c r="H12" s="190">
        <v>1054</v>
      </c>
      <c r="I12" s="191" t="s">
        <v>536</v>
      </c>
      <c r="J12" s="192" t="s">
        <v>537</v>
      </c>
      <c r="K12" s="193" t="s">
        <v>538</v>
      </c>
      <c r="L12" s="194" t="s">
        <v>539</v>
      </c>
      <c r="M12" s="195">
        <v>400</v>
      </c>
      <c r="N12" s="196">
        <v>36</v>
      </c>
      <c r="O12" s="197">
        <f t="shared" ref="O12:O31" si="0">IF(B12="нет в наличии",0,IF(B12="по запросу",0,B12*G12))</f>
        <v>0</v>
      </c>
      <c r="P12" s="198"/>
    </row>
    <row r="13" spans="1:16" ht="60" x14ac:dyDescent="0.2">
      <c r="A13" s="187" t="s">
        <v>540</v>
      </c>
      <c r="B13" s="188"/>
      <c r="C13" s="189">
        <f t="shared" ref="C13:C40" si="1">G13-(G13*0.4)</f>
        <v>474</v>
      </c>
      <c r="D13" s="189">
        <f t="shared" ref="D13:D40" si="2">G13-(G13*0.3)</f>
        <v>553</v>
      </c>
      <c r="E13" s="189">
        <f t="shared" ref="E13:E40" si="3">G13-(G13*0.25)</f>
        <v>592.5</v>
      </c>
      <c r="F13" s="189">
        <f t="shared" ref="F13:F40" si="4">G13-(G13*0.2)</f>
        <v>632</v>
      </c>
      <c r="G13" s="189">
        <v>790</v>
      </c>
      <c r="H13" s="190" t="s">
        <v>541</v>
      </c>
      <c r="I13" s="191" t="s">
        <v>542</v>
      </c>
      <c r="J13" s="199" t="s">
        <v>543</v>
      </c>
      <c r="K13" s="190" t="s">
        <v>538</v>
      </c>
      <c r="L13" s="194" t="s">
        <v>544</v>
      </c>
      <c r="M13" s="195">
        <v>400</v>
      </c>
      <c r="N13" s="197">
        <v>18</v>
      </c>
      <c r="O13" s="197">
        <f t="shared" si="0"/>
        <v>0</v>
      </c>
      <c r="P13" s="198"/>
    </row>
    <row r="14" spans="1:16" ht="45" x14ac:dyDescent="0.2">
      <c r="A14" s="200" t="s">
        <v>545</v>
      </c>
      <c r="B14" s="188"/>
      <c r="C14" s="189">
        <f t="shared" si="1"/>
        <v>570</v>
      </c>
      <c r="D14" s="189">
        <f t="shared" si="2"/>
        <v>665</v>
      </c>
      <c r="E14" s="189">
        <f t="shared" si="3"/>
        <v>712.5</v>
      </c>
      <c r="F14" s="189">
        <f t="shared" si="4"/>
        <v>760</v>
      </c>
      <c r="G14" s="189">
        <v>950</v>
      </c>
      <c r="H14" s="201" t="s">
        <v>546</v>
      </c>
      <c r="I14" s="202" t="s">
        <v>547</v>
      </c>
      <c r="J14" s="203" t="s">
        <v>548</v>
      </c>
      <c r="K14" s="204" t="s">
        <v>538</v>
      </c>
      <c r="L14" s="205" t="s">
        <v>549</v>
      </c>
      <c r="M14" s="206">
        <v>800</v>
      </c>
      <c r="N14" s="197">
        <v>20</v>
      </c>
      <c r="O14" s="197">
        <f t="shared" si="0"/>
        <v>0</v>
      </c>
      <c r="P14" s="198"/>
    </row>
    <row r="15" spans="1:16" ht="45" x14ac:dyDescent="0.2">
      <c r="A15" s="200" t="s">
        <v>550</v>
      </c>
      <c r="B15" s="188"/>
      <c r="C15" s="189">
        <f t="shared" si="1"/>
        <v>540</v>
      </c>
      <c r="D15" s="189">
        <f t="shared" si="2"/>
        <v>630</v>
      </c>
      <c r="E15" s="189">
        <f t="shared" si="3"/>
        <v>675</v>
      </c>
      <c r="F15" s="189">
        <f t="shared" si="4"/>
        <v>720</v>
      </c>
      <c r="G15" s="189">
        <v>900</v>
      </c>
      <c r="H15" s="201" t="s">
        <v>551</v>
      </c>
      <c r="I15" s="202" t="s">
        <v>552</v>
      </c>
      <c r="J15" s="203" t="s">
        <v>553</v>
      </c>
      <c r="K15" s="204" t="s">
        <v>554</v>
      </c>
      <c r="L15" s="207" t="s">
        <v>555</v>
      </c>
      <c r="M15" s="206">
        <v>400</v>
      </c>
      <c r="N15" s="197">
        <v>20</v>
      </c>
      <c r="O15" s="197">
        <f t="shared" si="0"/>
        <v>0</v>
      </c>
      <c r="P15" s="198"/>
    </row>
    <row r="16" spans="1:16" ht="45" x14ac:dyDescent="0.2">
      <c r="A16" s="200" t="s">
        <v>556</v>
      </c>
      <c r="B16" s="208"/>
      <c r="C16" s="189">
        <f t="shared" si="1"/>
        <v>450</v>
      </c>
      <c r="D16" s="189">
        <f t="shared" si="2"/>
        <v>525</v>
      </c>
      <c r="E16" s="189">
        <f t="shared" si="3"/>
        <v>562.5</v>
      </c>
      <c r="F16" s="189">
        <f t="shared" si="4"/>
        <v>600</v>
      </c>
      <c r="G16" s="189">
        <v>750</v>
      </c>
      <c r="H16" s="201" t="s">
        <v>557</v>
      </c>
      <c r="I16" s="202" t="s">
        <v>558</v>
      </c>
      <c r="J16" s="203" t="s">
        <v>559</v>
      </c>
      <c r="K16" s="204" t="s">
        <v>554</v>
      </c>
      <c r="L16" s="207" t="s">
        <v>560</v>
      </c>
      <c r="M16" s="206">
        <v>300</v>
      </c>
      <c r="N16" s="197">
        <v>40</v>
      </c>
      <c r="O16" s="197">
        <f t="shared" si="0"/>
        <v>0</v>
      </c>
      <c r="P16" s="198"/>
    </row>
    <row r="17" spans="1:16" ht="45" x14ac:dyDescent="0.2">
      <c r="A17" s="200" t="s">
        <v>561</v>
      </c>
      <c r="B17" s="188"/>
      <c r="C17" s="189">
        <f t="shared" si="1"/>
        <v>420</v>
      </c>
      <c r="D17" s="189">
        <f t="shared" si="2"/>
        <v>490</v>
      </c>
      <c r="E17" s="189">
        <f t="shared" si="3"/>
        <v>525</v>
      </c>
      <c r="F17" s="189">
        <f t="shared" si="4"/>
        <v>560</v>
      </c>
      <c r="G17" s="189">
        <v>700</v>
      </c>
      <c r="H17" s="201" t="s">
        <v>562</v>
      </c>
      <c r="I17" s="202" t="s">
        <v>563</v>
      </c>
      <c r="J17" s="203" t="s">
        <v>564</v>
      </c>
      <c r="K17" s="204" t="s">
        <v>554</v>
      </c>
      <c r="L17" s="207" t="s">
        <v>565</v>
      </c>
      <c r="M17" s="206">
        <v>300</v>
      </c>
      <c r="N17" s="197">
        <v>20</v>
      </c>
      <c r="O17" s="197">
        <f t="shared" si="0"/>
        <v>0</v>
      </c>
      <c r="P17" s="198"/>
    </row>
    <row r="18" spans="1:16" ht="45" x14ac:dyDescent="0.2">
      <c r="A18" s="200" t="s">
        <v>566</v>
      </c>
      <c r="B18" s="208"/>
      <c r="C18" s="189">
        <f t="shared" si="1"/>
        <v>420</v>
      </c>
      <c r="D18" s="189">
        <f t="shared" si="2"/>
        <v>490</v>
      </c>
      <c r="E18" s="189">
        <f t="shared" si="3"/>
        <v>525</v>
      </c>
      <c r="F18" s="189">
        <f t="shared" si="4"/>
        <v>560</v>
      </c>
      <c r="G18" s="189">
        <v>700</v>
      </c>
      <c r="H18" s="201" t="s">
        <v>567</v>
      </c>
      <c r="I18" s="202" t="s">
        <v>568</v>
      </c>
      <c r="J18" s="203" t="s">
        <v>569</v>
      </c>
      <c r="K18" s="204" t="s">
        <v>538</v>
      </c>
      <c r="L18" s="207" t="s">
        <v>570</v>
      </c>
      <c r="M18" s="206">
        <v>300</v>
      </c>
      <c r="N18" s="197">
        <v>20</v>
      </c>
      <c r="O18" s="197">
        <f t="shared" si="0"/>
        <v>0</v>
      </c>
      <c r="P18" s="198"/>
    </row>
    <row r="19" spans="1:16" ht="60" x14ac:dyDescent="0.2">
      <c r="A19" s="209" t="s">
        <v>571</v>
      </c>
      <c r="B19" s="188"/>
      <c r="C19" s="189">
        <f t="shared" si="1"/>
        <v>510</v>
      </c>
      <c r="D19" s="189">
        <f t="shared" si="2"/>
        <v>595</v>
      </c>
      <c r="E19" s="189">
        <f t="shared" si="3"/>
        <v>637.5</v>
      </c>
      <c r="F19" s="189">
        <f t="shared" si="4"/>
        <v>680</v>
      </c>
      <c r="G19" s="189">
        <v>850</v>
      </c>
      <c r="H19" s="201" t="s">
        <v>572</v>
      </c>
      <c r="I19" s="202" t="s">
        <v>573</v>
      </c>
      <c r="J19" s="203" t="s">
        <v>574</v>
      </c>
      <c r="K19" s="204" t="s">
        <v>554</v>
      </c>
      <c r="L19" s="207" t="s">
        <v>575</v>
      </c>
      <c r="M19" s="206">
        <v>300</v>
      </c>
      <c r="N19" s="197">
        <v>20</v>
      </c>
      <c r="O19" s="197">
        <f t="shared" si="0"/>
        <v>0</v>
      </c>
      <c r="P19" s="198"/>
    </row>
    <row r="20" spans="1:16" ht="60" x14ac:dyDescent="0.2">
      <c r="A20" s="200" t="s">
        <v>576</v>
      </c>
      <c r="B20" s="188"/>
      <c r="C20" s="189">
        <f t="shared" si="1"/>
        <v>420</v>
      </c>
      <c r="D20" s="189">
        <f t="shared" si="2"/>
        <v>490</v>
      </c>
      <c r="E20" s="189">
        <f t="shared" si="3"/>
        <v>525</v>
      </c>
      <c r="F20" s="189">
        <f t="shared" si="4"/>
        <v>560</v>
      </c>
      <c r="G20" s="189">
        <v>700</v>
      </c>
      <c r="H20" s="201" t="s">
        <v>577</v>
      </c>
      <c r="I20" s="202" t="s">
        <v>578</v>
      </c>
      <c r="J20" s="203" t="s">
        <v>579</v>
      </c>
      <c r="K20" s="204" t="s">
        <v>580</v>
      </c>
      <c r="L20" s="207" t="s">
        <v>581</v>
      </c>
      <c r="M20" s="206">
        <v>300</v>
      </c>
      <c r="N20" s="197">
        <v>20</v>
      </c>
      <c r="O20" s="197">
        <f t="shared" si="0"/>
        <v>0</v>
      </c>
      <c r="P20" s="198"/>
    </row>
    <row r="21" spans="1:16" ht="45" x14ac:dyDescent="0.2">
      <c r="A21" s="200" t="s">
        <v>582</v>
      </c>
      <c r="B21" s="188"/>
      <c r="C21" s="189">
        <f t="shared" si="1"/>
        <v>450</v>
      </c>
      <c r="D21" s="189">
        <f t="shared" si="2"/>
        <v>525</v>
      </c>
      <c r="E21" s="189">
        <f t="shared" si="3"/>
        <v>562.5</v>
      </c>
      <c r="F21" s="189">
        <f t="shared" si="4"/>
        <v>600</v>
      </c>
      <c r="G21" s="189">
        <v>750</v>
      </c>
      <c r="H21" s="201" t="s">
        <v>583</v>
      </c>
      <c r="I21" s="202" t="s">
        <v>584</v>
      </c>
      <c r="J21" s="203" t="s">
        <v>585</v>
      </c>
      <c r="K21" s="205" t="s">
        <v>538</v>
      </c>
      <c r="L21" s="207" t="s">
        <v>586</v>
      </c>
      <c r="M21" s="206">
        <v>300</v>
      </c>
      <c r="N21" s="197">
        <v>30</v>
      </c>
      <c r="O21" s="197">
        <f t="shared" si="0"/>
        <v>0</v>
      </c>
      <c r="P21" s="198"/>
    </row>
    <row r="22" spans="1:16" ht="15.75" x14ac:dyDescent="0.2">
      <c r="A22" s="200" t="s">
        <v>587</v>
      </c>
      <c r="B22" s="208"/>
      <c r="C22" s="189">
        <f>G22-(G22*0.4)</f>
        <v>150</v>
      </c>
      <c r="D22" s="189">
        <f>G22-(G22*0.3)</f>
        <v>175</v>
      </c>
      <c r="E22" s="189">
        <f>G22-(G22*0.25)</f>
        <v>187.5</v>
      </c>
      <c r="F22" s="189">
        <f>G22-(G22*0.2)</f>
        <v>200</v>
      </c>
      <c r="G22" s="189">
        <v>250</v>
      </c>
      <c r="H22" s="190">
        <v>1054</v>
      </c>
      <c r="I22" s="26" t="s">
        <v>588</v>
      </c>
      <c r="J22" s="111" t="s">
        <v>589</v>
      </c>
      <c r="K22" s="204" t="s">
        <v>538</v>
      </c>
      <c r="L22" s="210" t="s">
        <v>590</v>
      </c>
      <c r="M22" s="211">
        <v>100</v>
      </c>
      <c r="N22" s="197"/>
      <c r="O22" s="197">
        <f t="shared" si="0"/>
        <v>0</v>
      </c>
      <c r="P22" s="198"/>
    </row>
    <row r="23" spans="1:16" ht="15.75" x14ac:dyDescent="0.2">
      <c r="A23" s="200" t="s">
        <v>591</v>
      </c>
      <c r="B23" s="188"/>
      <c r="C23" s="189">
        <f t="shared" si="1"/>
        <v>360</v>
      </c>
      <c r="D23" s="189">
        <f t="shared" si="2"/>
        <v>420</v>
      </c>
      <c r="E23" s="189">
        <f t="shared" si="3"/>
        <v>450</v>
      </c>
      <c r="F23" s="189">
        <f t="shared" si="4"/>
        <v>480</v>
      </c>
      <c r="G23" s="189">
        <v>600</v>
      </c>
      <c r="H23" s="201" t="s">
        <v>592</v>
      </c>
      <c r="I23" s="212" t="s">
        <v>593</v>
      </c>
      <c r="J23" s="213"/>
      <c r="K23" s="204" t="s">
        <v>538</v>
      </c>
      <c r="L23" s="214"/>
      <c r="M23" s="211"/>
      <c r="N23" s="197"/>
      <c r="O23" s="197">
        <f t="shared" si="0"/>
        <v>0</v>
      </c>
      <c r="P23" s="198"/>
    </row>
    <row r="24" spans="1:16" ht="15.75" x14ac:dyDescent="0.2">
      <c r="A24" s="215" t="s">
        <v>594</v>
      </c>
      <c r="B24" s="208"/>
      <c r="C24" s="189">
        <f t="shared" si="1"/>
        <v>480</v>
      </c>
      <c r="D24" s="189">
        <f t="shared" si="2"/>
        <v>560</v>
      </c>
      <c r="E24" s="189">
        <f t="shared" si="3"/>
        <v>600</v>
      </c>
      <c r="F24" s="189">
        <f t="shared" si="4"/>
        <v>640</v>
      </c>
      <c r="G24" s="189">
        <v>800</v>
      </c>
      <c r="H24" s="201" t="s">
        <v>595</v>
      </c>
      <c r="I24" s="212" t="s">
        <v>593</v>
      </c>
      <c r="J24" s="213"/>
      <c r="K24" s="204" t="s">
        <v>596</v>
      </c>
      <c r="L24" s="216"/>
      <c r="M24" s="211"/>
      <c r="N24" s="197"/>
      <c r="O24" s="197">
        <f t="shared" si="0"/>
        <v>0</v>
      </c>
      <c r="P24" s="198"/>
    </row>
    <row r="25" spans="1:16" ht="15.75" x14ac:dyDescent="0.2">
      <c r="A25" s="215" t="s">
        <v>597</v>
      </c>
      <c r="B25" s="208"/>
      <c r="C25" s="189">
        <f t="shared" si="1"/>
        <v>540</v>
      </c>
      <c r="D25" s="189">
        <f t="shared" si="2"/>
        <v>630</v>
      </c>
      <c r="E25" s="189">
        <f t="shared" si="3"/>
        <v>675</v>
      </c>
      <c r="F25" s="189">
        <f t="shared" si="4"/>
        <v>720</v>
      </c>
      <c r="G25" s="189">
        <v>900</v>
      </c>
      <c r="H25" s="201" t="s">
        <v>598</v>
      </c>
      <c r="I25" s="212" t="s">
        <v>593</v>
      </c>
      <c r="J25" s="213"/>
      <c r="K25" s="204" t="s">
        <v>596</v>
      </c>
      <c r="L25" s="216"/>
      <c r="M25" s="211"/>
      <c r="N25" s="197"/>
      <c r="O25" s="197">
        <f t="shared" si="0"/>
        <v>0</v>
      </c>
      <c r="P25" s="198"/>
    </row>
    <row r="26" spans="1:16" ht="15.75" x14ac:dyDescent="0.2">
      <c r="A26" s="215" t="s">
        <v>599</v>
      </c>
      <c r="B26" s="208"/>
      <c r="C26" s="189">
        <f t="shared" si="1"/>
        <v>540</v>
      </c>
      <c r="D26" s="189">
        <f t="shared" si="2"/>
        <v>630</v>
      </c>
      <c r="E26" s="189">
        <f t="shared" si="3"/>
        <v>675</v>
      </c>
      <c r="F26" s="189">
        <f t="shared" si="4"/>
        <v>720</v>
      </c>
      <c r="G26" s="189">
        <v>900</v>
      </c>
      <c r="H26" s="201" t="s">
        <v>600</v>
      </c>
      <c r="I26" s="212" t="s">
        <v>593</v>
      </c>
      <c r="J26" s="213"/>
      <c r="K26" s="204" t="s">
        <v>580</v>
      </c>
      <c r="L26" s="216"/>
      <c r="M26" s="211"/>
      <c r="N26" s="197"/>
      <c r="O26" s="197">
        <f t="shared" si="0"/>
        <v>0</v>
      </c>
      <c r="P26" s="198"/>
    </row>
    <row r="27" spans="1:16" ht="15.75" x14ac:dyDescent="0.2">
      <c r="A27" s="215" t="s">
        <v>601</v>
      </c>
      <c r="B27" s="208"/>
      <c r="C27" s="189">
        <f t="shared" si="1"/>
        <v>540</v>
      </c>
      <c r="D27" s="189">
        <f t="shared" si="2"/>
        <v>630</v>
      </c>
      <c r="E27" s="189">
        <f t="shared" si="3"/>
        <v>675</v>
      </c>
      <c r="F27" s="189">
        <f t="shared" si="4"/>
        <v>720</v>
      </c>
      <c r="G27" s="189">
        <v>900</v>
      </c>
      <c r="H27" s="201" t="s">
        <v>602</v>
      </c>
      <c r="I27" s="212" t="s">
        <v>593</v>
      </c>
      <c r="J27" s="213"/>
      <c r="K27" s="204" t="s">
        <v>538</v>
      </c>
      <c r="L27" s="216"/>
      <c r="M27" s="211"/>
      <c r="N27" s="197"/>
      <c r="O27" s="197">
        <f t="shared" si="0"/>
        <v>0</v>
      </c>
      <c r="P27" s="198"/>
    </row>
    <row r="28" spans="1:16" ht="15.75" x14ac:dyDescent="0.2">
      <c r="A28" s="215" t="s">
        <v>603</v>
      </c>
      <c r="B28" s="208"/>
      <c r="C28" s="189">
        <f t="shared" si="1"/>
        <v>420</v>
      </c>
      <c r="D28" s="189">
        <f t="shared" si="2"/>
        <v>490</v>
      </c>
      <c r="E28" s="189">
        <f t="shared" si="3"/>
        <v>525</v>
      </c>
      <c r="F28" s="189">
        <f t="shared" si="4"/>
        <v>560</v>
      </c>
      <c r="G28" s="189">
        <v>700</v>
      </c>
      <c r="H28" s="201" t="s">
        <v>604</v>
      </c>
      <c r="I28" s="212" t="s">
        <v>593</v>
      </c>
      <c r="J28" s="213"/>
      <c r="K28" s="204" t="s">
        <v>538</v>
      </c>
      <c r="L28" s="216"/>
      <c r="M28" s="211"/>
      <c r="N28" s="197"/>
      <c r="O28" s="197">
        <f t="shared" si="0"/>
        <v>0</v>
      </c>
      <c r="P28" s="198"/>
    </row>
    <row r="29" spans="1:16" ht="15.75" x14ac:dyDescent="0.25">
      <c r="A29" s="215" t="s">
        <v>605</v>
      </c>
      <c r="B29" s="188"/>
      <c r="C29" s="217">
        <f t="shared" si="1"/>
        <v>450</v>
      </c>
      <c r="D29" s="217">
        <f t="shared" si="2"/>
        <v>525</v>
      </c>
      <c r="E29" s="217">
        <f t="shared" si="3"/>
        <v>562.5</v>
      </c>
      <c r="F29" s="217">
        <f t="shared" si="4"/>
        <v>600</v>
      </c>
      <c r="G29" s="217">
        <v>750</v>
      </c>
      <c r="H29" s="218" t="s">
        <v>606</v>
      </c>
      <c r="I29" s="212" t="s">
        <v>593</v>
      </c>
      <c r="J29" s="213"/>
      <c r="K29" s="28" t="s">
        <v>596</v>
      </c>
      <c r="L29" s="219"/>
      <c r="M29" s="220"/>
      <c r="N29" s="198"/>
      <c r="O29" s="198">
        <f t="shared" si="0"/>
        <v>0</v>
      </c>
      <c r="P29" s="198"/>
    </row>
    <row r="30" spans="1:16" ht="15.75" x14ac:dyDescent="0.25">
      <c r="A30" s="215" t="s">
        <v>607</v>
      </c>
      <c r="B30" s="188"/>
      <c r="C30" s="217">
        <f t="shared" si="1"/>
        <v>540</v>
      </c>
      <c r="D30" s="217">
        <f t="shared" si="2"/>
        <v>630</v>
      </c>
      <c r="E30" s="217">
        <f t="shared" si="3"/>
        <v>675</v>
      </c>
      <c r="F30" s="217">
        <f t="shared" si="4"/>
        <v>720</v>
      </c>
      <c r="G30" s="217">
        <v>900</v>
      </c>
      <c r="H30" s="221" t="s">
        <v>608</v>
      </c>
      <c r="I30" s="212" t="s">
        <v>593</v>
      </c>
      <c r="J30" s="213"/>
      <c r="K30" s="28" t="s">
        <v>596</v>
      </c>
      <c r="L30" s="219"/>
      <c r="M30" s="220"/>
      <c r="N30" s="198"/>
      <c r="O30" s="198">
        <f t="shared" si="0"/>
        <v>0</v>
      </c>
      <c r="P30" s="198"/>
    </row>
    <row r="31" spans="1:16" ht="15.75" x14ac:dyDescent="0.2">
      <c r="A31" s="215" t="s">
        <v>609</v>
      </c>
      <c r="B31" s="188"/>
      <c r="C31" s="222">
        <f t="shared" si="1"/>
        <v>450</v>
      </c>
      <c r="D31" s="222">
        <f t="shared" si="2"/>
        <v>525</v>
      </c>
      <c r="E31" s="222">
        <f t="shared" si="3"/>
        <v>562.5</v>
      </c>
      <c r="F31" s="222">
        <f t="shared" si="4"/>
        <v>600</v>
      </c>
      <c r="G31" s="222">
        <v>750</v>
      </c>
      <c r="H31" s="223" t="s">
        <v>610</v>
      </c>
      <c r="I31" s="212" t="s">
        <v>593</v>
      </c>
      <c r="J31" s="224"/>
      <c r="K31" s="205" t="s">
        <v>611</v>
      </c>
      <c r="L31" s="216"/>
      <c r="M31" s="211"/>
      <c r="N31" s="197"/>
      <c r="O31" s="197">
        <f t="shared" si="0"/>
        <v>0</v>
      </c>
      <c r="P31" s="198"/>
    </row>
    <row r="32" spans="1:16" ht="21" x14ac:dyDescent="0.35">
      <c r="A32" s="276" t="s">
        <v>202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198"/>
      <c r="O32" s="198"/>
      <c r="P32" s="198"/>
    </row>
    <row r="33" spans="1:16" ht="38.25" x14ac:dyDescent="0.2">
      <c r="A33" s="225" t="s">
        <v>612</v>
      </c>
      <c r="B33" s="188"/>
      <c r="C33" s="226">
        <f t="shared" si="1"/>
        <v>1200</v>
      </c>
      <c r="D33" s="226">
        <f t="shared" si="2"/>
        <v>1400</v>
      </c>
      <c r="E33" s="226">
        <f t="shared" si="3"/>
        <v>1500</v>
      </c>
      <c r="F33" s="226">
        <f t="shared" si="4"/>
        <v>1600</v>
      </c>
      <c r="G33" s="227">
        <v>2000</v>
      </c>
      <c r="H33" s="207" t="s">
        <v>613</v>
      </c>
      <c r="I33" s="228" t="s">
        <v>614</v>
      </c>
      <c r="J33" s="229" t="s">
        <v>615</v>
      </c>
      <c r="K33" s="205" t="s">
        <v>538</v>
      </c>
      <c r="L33" s="230" t="s">
        <v>616</v>
      </c>
      <c r="M33" s="211">
        <v>400</v>
      </c>
      <c r="N33" s="196">
        <v>24</v>
      </c>
      <c r="O33" s="197">
        <f t="shared" ref="O33:O40" si="5">IF(B33="нет в наличии",0,IF(B33="по запросу",0,B33*G33))</f>
        <v>0</v>
      </c>
      <c r="P33" s="198"/>
    </row>
    <row r="34" spans="1:16" ht="38.25" x14ac:dyDescent="0.2">
      <c r="A34" s="225" t="s">
        <v>617</v>
      </c>
      <c r="B34" s="188"/>
      <c r="C34" s="226">
        <f t="shared" si="1"/>
        <v>1200</v>
      </c>
      <c r="D34" s="226">
        <f t="shared" si="2"/>
        <v>1400</v>
      </c>
      <c r="E34" s="226">
        <f t="shared" si="3"/>
        <v>1500</v>
      </c>
      <c r="F34" s="226">
        <f t="shared" si="4"/>
        <v>1600</v>
      </c>
      <c r="G34" s="227">
        <v>2000</v>
      </c>
      <c r="H34" s="207" t="s">
        <v>618</v>
      </c>
      <c r="I34" s="228" t="s">
        <v>614</v>
      </c>
      <c r="J34" s="229" t="s">
        <v>619</v>
      </c>
      <c r="K34" s="205" t="s">
        <v>538</v>
      </c>
      <c r="L34" s="231" t="s">
        <v>616</v>
      </c>
      <c r="M34" s="211">
        <v>400</v>
      </c>
      <c r="N34" s="196">
        <v>24</v>
      </c>
      <c r="O34" s="197">
        <f t="shared" si="5"/>
        <v>0</v>
      </c>
      <c r="P34" s="198"/>
    </row>
    <row r="35" spans="1:16" ht="38.25" x14ac:dyDescent="0.2">
      <c r="A35" s="225" t="s">
        <v>620</v>
      </c>
      <c r="B35" s="188"/>
      <c r="C35" s="226">
        <f t="shared" si="1"/>
        <v>1200</v>
      </c>
      <c r="D35" s="226">
        <f t="shared" si="2"/>
        <v>1400</v>
      </c>
      <c r="E35" s="226">
        <f t="shared" si="3"/>
        <v>1500</v>
      </c>
      <c r="F35" s="226">
        <f t="shared" si="4"/>
        <v>1600</v>
      </c>
      <c r="G35" s="227">
        <v>2000</v>
      </c>
      <c r="H35" s="207" t="s">
        <v>621</v>
      </c>
      <c r="I35" s="228" t="s">
        <v>614</v>
      </c>
      <c r="J35" s="203" t="s">
        <v>622</v>
      </c>
      <c r="K35" s="205" t="s">
        <v>538</v>
      </c>
      <c r="L35" s="231" t="s">
        <v>623</v>
      </c>
      <c r="M35" s="211">
        <v>400</v>
      </c>
      <c r="N35" s="196">
        <v>24</v>
      </c>
      <c r="O35" s="197">
        <f t="shared" si="5"/>
        <v>0</v>
      </c>
      <c r="P35" s="198"/>
    </row>
    <row r="36" spans="1:16" ht="31.5" x14ac:dyDescent="0.2">
      <c r="A36" s="232" t="s">
        <v>624</v>
      </c>
      <c r="B36" s="188"/>
      <c r="C36" s="226">
        <f t="shared" si="1"/>
        <v>150</v>
      </c>
      <c r="D36" s="226">
        <f t="shared" si="2"/>
        <v>175</v>
      </c>
      <c r="E36" s="226">
        <f t="shared" si="3"/>
        <v>187.5</v>
      </c>
      <c r="F36" s="226">
        <f t="shared" si="4"/>
        <v>200</v>
      </c>
      <c r="G36" s="227">
        <v>250</v>
      </c>
      <c r="H36" s="233" t="s">
        <v>625</v>
      </c>
      <c r="I36" s="228" t="s">
        <v>626</v>
      </c>
      <c r="J36" s="203" t="s">
        <v>627</v>
      </c>
      <c r="K36" s="205" t="s">
        <v>538</v>
      </c>
      <c r="L36" s="230" t="s">
        <v>628</v>
      </c>
      <c r="M36" s="211">
        <v>100</v>
      </c>
      <c r="N36" s="197">
        <v>48</v>
      </c>
      <c r="O36" s="197">
        <f t="shared" si="5"/>
        <v>0</v>
      </c>
      <c r="P36" s="198"/>
    </row>
    <row r="37" spans="1:16" ht="31.5" x14ac:dyDescent="0.2">
      <c r="A37" s="232" t="s">
        <v>629</v>
      </c>
      <c r="B37" s="208"/>
      <c r="C37" s="226">
        <f t="shared" si="1"/>
        <v>150</v>
      </c>
      <c r="D37" s="226">
        <f t="shared" si="2"/>
        <v>175</v>
      </c>
      <c r="E37" s="226">
        <f t="shared" si="3"/>
        <v>187.5</v>
      </c>
      <c r="F37" s="226">
        <f t="shared" si="4"/>
        <v>200</v>
      </c>
      <c r="G37" s="227">
        <v>250</v>
      </c>
      <c r="H37" s="207" t="s">
        <v>630</v>
      </c>
      <c r="I37" s="228" t="s">
        <v>626</v>
      </c>
      <c r="J37" s="203" t="s">
        <v>631</v>
      </c>
      <c r="K37" s="205" t="s">
        <v>538</v>
      </c>
      <c r="L37" s="230" t="s">
        <v>628</v>
      </c>
      <c r="M37" s="211">
        <v>100</v>
      </c>
      <c r="N37" s="197">
        <v>48</v>
      </c>
      <c r="O37" s="197">
        <f t="shared" si="5"/>
        <v>0</v>
      </c>
      <c r="P37" s="198"/>
    </row>
    <row r="38" spans="1:16" ht="31.5" x14ac:dyDescent="0.2">
      <c r="A38" s="232" t="s">
        <v>632</v>
      </c>
      <c r="B38" s="188"/>
      <c r="C38" s="226">
        <f t="shared" si="1"/>
        <v>150</v>
      </c>
      <c r="D38" s="226">
        <f t="shared" si="2"/>
        <v>175</v>
      </c>
      <c r="E38" s="226">
        <f t="shared" si="3"/>
        <v>187.5</v>
      </c>
      <c r="F38" s="226">
        <f t="shared" si="4"/>
        <v>200</v>
      </c>
      <c r="G38" s="227">
        <v>250</v>
      </c>
      <c r="H38" s="207" t="s">
        <v>633</v>
      </c>
      <c r="I38" s="228" t="s">
        <v>626</v>
      </c>
      <c r="J38" s="203" t="s">
        <v>634</v>
      </c>
      <c r="K38" s="205" t="s">
        <v>538</v>
      </c>
      <c r="L38" s="230" t="s">
        <v>628</v>
      </c>
      <c r="M38" s="211">
        <v>100</v>
      </c>
      <c r="N38" s="197">
        <v>48</v>
      </c>
      <c r="O38" s="197">
        <f t="shared" si="5"/>
        <v>0</v>
      </c>
      <c r="P38" s="198"/>
    </row>
    <row r="39" spans="1:16" ht="31.5" x14ac:dyDescent="0.2">
      <c r="A39" s="225" t="s">
        <v>635</v>
      </c>
      <c r="B39" s="188"/>
      <c r="C39" s="226">
        <f t="shared" si="1"/>
        <v>210</v>
      </c>
      <c r="D39" s="226">
        <f t="shared" si="2"/>
        <v>245</v>
      </c>
      <c r="E39" s="226">
        <f t="shared" si="3"/>
        <v>262.5</v>
      </c>
      <c r="F39" s="226">
        <f t="shared" si="4"/>
        <v>280</v>
      </c>
      <c r="G39" s="227">
        <v>350</v>
      </c>
      <c r="H39" s="207" t="s">
        <v>636</v>
      </c>
      <c r="I39" s="228" t="s">
        <v>637</v>
      </c>
      <c r="J39" s="203" t="s">
        <v>638</v>
      </c>
      <c r="K39" s="205" t="s">
        <v>538</v>
      </c>
      <c r="L39" s="234" t="s">
        <v>639</v>
      </c>
      <c r="M39" s="211">
        <v>200</v>
      </c>
      <c r="N39" s="197">
        <v>36</v>
      </c>
      <c r="O39" s="197">
        <f t="shared" si="5"/>
        <v>0</v>
      </c>
      <c r="P39" s="198"/>
    </row>
    <row r="40" spans="1:16" ht="31.5" x14ac:dyDescent="0.2">
      <c r="A40" s="225" t="s">
        <v>640</v>
      </c>
      <c r="B40" s="208"/>
      <c r="C40" s="226">
        <f t="shared" si="1"/>
        <v>210</v>
      </c>
      <c r="D40" s="226">
        <f t="shared" si="2"/>
        <v>245</v>
      </c>
      <c r="E40" s="226">
        <f t="shared" si="3"/>
        <v>262.5</v>
      </c>
      <c r="F40" s="226">
        <f t="shared" si="4"/>
        <v>280</v>
      </c>
      <c r="G40" s="227">
        <v>350</v>
      </c>
      <c r="H40" s="207" t="s">
        <v>641</v>
      </c>
      <c r="I40" s="228" t="s">
        <v>637</v>
      </c>
      <c r="J40" s="203" t="s">
        <v>642</v>
      </c>
      <c r="K40" s="205" t="s">
        <v>538</v>
      </c>
      <c r="L40" s="234" t="s">
        <v>639</v>
      </c>
      <c r="M40" s="211">
        <v>200</v>
      </c>
      <c r="N40" s="197">
        <v>36</v>
      </c>
      <c r="O40" s="197">
        <f t="shared" si="5"/>
        <v>0</v>
      </c>
      <c r="P40" s="198"/>
    </row>
  </sheetData>
  <mergeCells count="13">
    <mergeCell ref="A9:P9"/>
    <mergeCell ref="O10:P10"/>
    <mergeCell ref="A11:P11"/>
    <mergeCell ref="A32:M32"/>
    <mergeCell ref="A1:A8"/>
    <mergeCell ref="B1:H2"/>
    <mergeCell ref="I1:J2"/>
    <mergeCell ref="K1:P8"/>
    <mergeCell ref="B3:J4"/>
    <mergeCell ref="B5:I5"/>
    <mergeCell ref="B6:I6"/>
    <mergeCell ref="B7:I7"/>
    <mergeCell ref="B8:I8"/>
  </mergeCells>
  <hyperlinks>
    <hyperlink ref="J12" r:id="rId1"/>
    <hyperlink ref="J13" r:id="rId2"/>
    <hyperlink ref="J14" r:id="rId3"/>
    <hyperlink ref="J15" r:id="rId4"/>
    <hyperlink ref="J16" r:id="rId5"/>
    <hyperlink ref="J17" r:id="rId6"/>
    <hyperlink ref="J19" r:id="rId7"/>
    <hyperlink ref="J20" r:id="rId8"/>
    <hyperlink ref="J21" r:id="rId9"/>
    <hyperlink ref="J22" r:id="rId10"/>
    <hyperlink ref="J18" r:id="rId11"/>
    <hyperlink ref="J33" r:id="rId12"/>
    <hyperlink ref="J34" r:id="rId13"/>
    <hyperlink ref="J35" r:id="rId14"/>
    <hyperlink ref="J36" r:id="rId15"/>
    <hyperlink ref="J37" r:id="rId16"/>
    <hyperlink ref="J38" r:id="rId17"/>
    <hyperlink ref="J39" r:id="rId18"/>
    <hyperlink ref="J40" r:id="rId19"/>
  </hyperlinks>
  <pageMargins left="0.7" right="0.7" top="0.75" bottom="0.75" header="0.3" footer="0.3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книги</vt:lpstr>
      <vt:lpstr>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revision>101</cp:revision>
  <dcterms:created xsi:type="dcterms:W3CDTF">2024-09-20T07:24:22Z</dcterms:created>
  <dcterms:modified xsi:type="dcterms:W3CDTF">2025-10-03T13:47:37Z</dcterms:modified>
</cp:coreProperties>
</file>