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ors 161\Desktop\"/>
    </mc:Choice>
  </mc:AlternateContent>
  <xr:revisionPtr revIDLastSave="0" documentId="8_{565E74FF-F1A5-4199-BC77-10B31287E791}" xr6:coauthVersionLast="47" xr6:coauthVersionMax="47" xr10:uidLastSave="{00000000-0000-0000-0000-000000000000}"/>
  <bookViews>
    <workbookView showSheetTabs="0" xWindow="-120" yWindow="-120" windowWidth="29040" windowHeight="15840" tabRatio="0" xr2:uid="{708B7AE5-0F5D-4621-AD2C-56B4F2CD99EA}"/>
  </bookViews>
  <sheets>
    <sheet name="Sheet1" sheetId="1" r:id="rId1"/>
  </sheets>
  <calcPr calcId="181029" iterate="1" iterateCount="1"/>
</workbook>
</file>

<file path=xl/calcChain.xml><?xml version="1.0" encoding="utf-8"?>
<calcChain xmlns="http://schemas.openxmlformats.org/spreadsheetml/2006/main">
  <c r="N74" i="1" l="1"/>
  <c r="N138" i="1"/>
  <c r="N136" i="1"/>
  <c r="N135" i="1"/>
  <c r="N134" i="1"/>
  <c r="N133" i="1"/>
  <c r="N132" i="1"/>
  <c r="N131" i="1"/>
  <c r="N130" i="1"/>
  <c r="N129" i="1"/>
  <c r="N128" i="1"/>
  <c r="N127" i="1"/>
  <c r="N126" i="1"/>
  <c r="N125" i="1"/>
  <c r="N124" i="1"/>
  <c r="N123" i="1"/>
  <c r="N122" i="1"/>
  <c r="N121" i="1"/>
  <c r="N120" i="1"/>
  <c r="N119" i="1"/>
  <c r="N118" i="1"/>
  <c r="N117" i="1"/>
  <c r="N116" i="1"/>
  <c r="N115" i="1"/>
  <c r="N114" i="1"/>
  <c r="N113" i="1"/>
  <c r="N111" i="1"/>
  <c r="N110" i="1"/>
  <c r="N109" i="1"/>
  <c r="N108" i="1"/>
  <c r="N107" i="1"/>
  <c r="N106" i="1"/>
  <c r="N105" i="1"/>
  <c r="N104" i="1"/>
  <c r="N103" i="1"/>
  <c r="N102" i="1"/>
  <c r="N101" i="1"/>
  <c r="N99" i="1"/>
  <c r="N98" i="1"/>
  <c r="N97" i="1"/>
  <c r="N96" i="1"/>
  <c r="N95" i="1"/>
  <c r="N94" i="1"/>
  <c r="N92" i="1"/>
  <c r="N91" i="1"/>
  <c r="N89" i="1"/>
  <c r="N87" i="1"/>
  <c r="N86" i="1"/>
  <c r="N85" i="1"/>
  <c r="N83" i="1"/>
  <c r="N82" i="1"/>
  <c r="N80" i="1"/>
  <c r="N79" i="1"/>
  <c r="N78" i="1"/>
  <c r="N77" i="1"/>
  <c r="N76" i="1"/>
  <c r="N72" i="1"/>
  <c r="N71" i="1"/>
  <c r="N70" i="1"/>
  <c r="N69" i="1"/>
  <c r="N67" i="1"/>
  <c r="N66" i="1"/>
  <c r="N65" i="1"/>
  <c r="N64" i="1"/>
  <c r="N63" i="1"/>
  <c r="N62" i="1"/>
  <c r="N61" i="1"/>
  <c r="N60" i="1"/>
  <c r="N59" i="1"/>
  <c r="N58" i="1"/>
  <c r="N57" i="1"/>
  <c r="N56" i="1"/>
  <c r="N55" i="1"/>
  <c r="N54" i="1"/>
  <c r="N53" i="1"/>
  <c r="N52" i="1"/>
  <c r="N51" i="1"/>
  <c r="N50" i="1"/>
  <c r="N49" i="1"/>
  <c r="N47" i="1"/>
  <c r="N46" i="1"/>
  <c r="N45" i="1"/>
  <c r="N44" i="1"/>
  <c r="N43" i="1"/>
  <c r="N42" i="1"/>
  <c r="N41" i="1"/>
  <c r="N40" i="1"/>
  <c r="N39" i="1"/>
  <c r="N38" i="1"/>
  <c r="N37" i="1"/>
  <c r="N36" i="1"/>
  <c r="N35" i="1"/>
  <c r="N34" i="1"/>
  <c r="N33" i="1"/>
  <c r="N32" i="1"/>
  <c r="N31" i="1"/>
  <c r="N30" i="1"/>
  <c r="N29" i="1"/>
  <c r="N28" i="1"/>
  <c r="N27" i="1"/>
  <c r="N26" i="1"/>
  <c r="N25" i="1"/>
  <c r="N24" i="1"/>
  <c r="N23" i="1"/>
  <c r="N22" i="1"/>
  <c r="N20" i="1"/>
  <c r="N19" i="1"/>
  <c r="N18" i="1"/>
  <c r="N17" i="1"/>
  <c r="N16" i="1"/>
  <c r="N15" i="1"/>
  <c r="N14" i="1"/>
  <c r="N13" i="1"/>
  <c r="N12" i="1"/>
  <c r="N11" i="1"/>
  <c r="N10" i="1"/>
  <c r="O5" i="1" s="1"/>
  <c r="N9"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Elena Ushakova</author>
  </authors>
  <commentList>
    <comment ref="F5" authorId="0" shapeId="0" xr:uid="{78FD25EE-BB96-436C-929F-DC21DC698297}">
      <text>
        <r>
          <rPr>
            <b/>
            <sz val="9"/>
            <color indexed="81"/>
            <rFont val="Tahoma"/>
            <charset val="1"/>
          </rPr>
          <t>Внесите в крайний правый столбец желаемое количество книг.</t>
        </r>
      </text>
    </comment>
    <comment ref="F8" authorId="0" shapeId="0" xr:uid="{FE3F127F-E2F0-4EBF-8BF3-51204FB0E9BA}">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Берлин. 
  Для широкого круга читателей.</t>
        </r>
      </text>
    </comment>
    <comment ref="F9" authorId="0" shapeId="0" xr:uid="{E080101C-E513-421D-9400-83628674230C}">
      <text>
        <r>
          <rPr>
            <b/>
            <sz val="9"/>
            <color indexed="16"/>
            <rFont val="Tahoma"/>
            <family val="2"/>
            <charset val="204"/>
          </rPr>
          <t>Знакомьтесь: Вена. Город потрясающей архитектуры, город романтический, не похожий  ни на один другой. Здесь дворцы Габсбургов соседствуют с авангардными торговыми центрами, а роскошные, элегантные кафе - со сверхсовременными барами. Здесь за каждым поворотом вас ждет новая эпоха.</t>
        </r>
      </text>
    </comment>
    <comment ref="F10" authorId="0" shapeId="0" xr:uid="{F51A9C0D-AAED-4E76-AC86-9786A1FBB2F3}">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Гавану.</t>
        </r>
      </text>
    </comment>
    <comment ref="F11" authorId="0" shapeId="0" xr:uid="{5B636171-655B-4FF5-B1BA-EFAD02D5A1A4}">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Гран-Канарию.</t>
        </r>
      </text>
    </comment>
    <comment ref="F12" authorId="0" shapeId="0" xr:uid="{061D1C71-0248-46FC-BD31-969CFB5F67EF}">
      <text>
        <r>
          <rPr>
            <b/>
            <sz val="9"/>
            <color indexed="16"/>
            <rFont val="Tahoma"/>
            <family val="2"/>
            <charset val="204"/>
          </rPr>
          <t>В маленьких путеводителях издательства "Томас Кук" есть все, чтобы закратчайшее время познакомиться с любой страной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Доминиканскую Республику.</t>
        </r>
      </text>
    </comment>
    <comment ref="F13" authorId="0" shapeId="0" xr:uid="{56B1D50C-FB29-4F1E-9564-45568A3906DC}">
      <text>
        <r>
          <rPr>
            <b/>
            <sz val="9"/>
            <color indexed="16"/>
            <rFont val="Tahoma"/>
            <family val="2"/>
            <charset val="204"/>
          </rPr>
          <t>Наш путеводитель, незаменимый для тех, у кого мало времени, но есть страсть к путешествиям, знакомит с достопримечательностями Дубая –жемчужины в венце Объединенных Арабских Эмиратов, где вечное равнодушие пустыни, седая древность и неповторимая экзотика Востока соседствуют с интенсивной деловой жизнью, ослепительной роскошью и ультрасовременной архитектурой. Посетить интересные районы и магазины, изведать жизнь ночного Дубая, совершить загородные поездки в Шарджу, Фуджейру, Маскат вам помогут подробные карты и сведения о местном транспорте. Советы по размещению, приведенные в путеводителе, дают возможность получить удовольствие от отдыха без особых затрат. 
Ничего лишнего. Только вы и Дубай!</t>
        </r>
      </text>
    </comment>
    <comment ref="F14" authorId="0" shapeId="0" xr:uid="{96798BCF-8F18-484A-A796-F39D2FA9463B}">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Мальдивы. Курорты: Северные атоллы, Атолл Северный Мале, Мале, Атолл Ари, Атолл Южный Мале, Южные Атоллы, Дальние южные атоллы.
Для широкого круга читателей.</t>
        </r>
      </text>
    </comment>
    <comment ref="F15" authorId="0" shapeId="0" xr:uid="{B4804440-B11E-41B6-BC6F-DE6E9CA203E7}">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Мальорку.
Для широкого круга читателей.</t>
        </r>
      </text>
    </comment>
    <comment ref="F16" authorId="0" shapeId="0" xr:uid="{DF41B680-C319-4930-B1EF-1BD544BAF20F}">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Мюнхен. 
Для широкого круга читателей.</t>
        </r>
      </text>
    </comment>
    <comment ref="F17" authorId="0" shapeId="0" xr:uid="{9C087989-4C1C-4C77-906C-80870ADAB834}">
      <text>
        <r>
          <rPr>
            <b/>
            <sz val="9"/>
            <color indexed="16"/>
            <rFont val="Tahoma"/>
            <family val="2"/>
            <charset val="204"/>
          </rPr>
          <t>В маленьких путеводителях издательства "Томас Кук" есть все, чтобы за кратчайшее время познакомиться с любым городом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Нью-Йорк. 
Для широкого круга читателей.</t>
        </r>
      </text>
    </comment>
    <comment ref="F18" authorId="0" shapeId="0" xr:uid="{D2163222-70DD-4B0F-A13E-0E0CC1B62C59}">
      <text>
        <r>
          <rPr>
            <b/>
            <sz val="9"/>
            <color indexed="16"/>
            <rFont val="Tahoma"/>
            <family val="2"/>
            <charset val="204"/>
          </rPr>
          <t>Откройте для себя эти уникальные греческие острова, где чудесно сочетаются яркое солнце, прозрачное море, живописное побережье и множество исторических памятников, свидетельствующих о великой античной цивилизации. Осмотрите развалины храма Афины Паллады, дворец Великого магистра, руины древнего акрополя, посетите знаменитую Долину бабочек, насладитесь природными красотами и теплым морем, и вы еще долго-долго будете жить воспоминаниями об этих островах.</t>
        </r>
      </text>
    </comment>
    <comment ref="F19" authorId="0" shapeId="0" xr:uid="{22E70A08-96F3-4A88-B915-578CFE4CFBF1}">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Сингапур.</t>
        </r>
      </text>
    </comment>
    <comment ref="F20" authorId="0" shapeId="0" xr:uid="{7373C45F-BE6C-4DC5-B047-81F1D3210898}">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Таиланд.</t>
        </r>
      </text>
    </comment>
    <comment ref="F22" authorId="0" shapeId="0" xr:uid="{3BFACD04-360C-40BD-97D9-B9872EE651A7}">
      <text>
        <r>
          <rPr>
            <b/>
            <sz val="9"/>
            <color indexed="16"/>
            <rFont val="Tahoma"/>
            <family val="2"/>
            <charset val="204"/>
          </rPr>
          <t>ПРАКТИЧЕСКИЕ СОВЕТЫ Где остановиться, где пообедать, как добраться:
надежные рекомендации и советы от настоящих экспертов
ЧТО ПОСМОТРЕТЬ Всестороннее освещение достопримечательностей Бангкока:
Ко Раттанакосин (Королевский остров), храмы и дворцы,
каналы и многое другое
ЧЕМ ЗАНЯТЬСЯ От местных развлечений до активного отдыха и шопинга -
все о том, как с пользой провести свободное время
СОВЕТЫ ЛЮБОЗНАТЕЛЬНЫМ Знакомство с историческим наследием, современной жизнью людей даст вам более глубокое понимание Бангкока
Практичные русско-тайский и тайско-русский словари помогут вам найти общий язык с местными жителями и завоевать их симпатии
Для широкого круга читателей</t>
        </r>
      </text>
    </comment>
    <comment ref="F23" authorId="0" shapeId="0" xr:uid="{177109D3-7977-47C2-BAC6-0DE81C483E21}">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Барселоне ярким и незабываемым. 
Для широкого круга читателей.</t>
        </r>
      </text>
    </comment>
    <comment ref="F24" authorId="0" shapeId="0" xr:uid="{1F4F9D5B-A708-473B-9501-A802EDE639E9}">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Брюсселю ярким и незабываемым.
Для широкого круга читателей.</t>
        </r>
      </text>
    </comment>
    <comment ref="F25" authorId="0" shapeId="0" xr:uid="{4D4D6052-CDE0-44F9-9A2E-CED3ACB5CD1C}">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Вьетнаму ярким и незабываемым. 
Для широкого круга читателей.</t>
        </r>
      </text>
    </comment>
    <comment ref="F26" authorId="0" shapeId="0" xr:uid="{B04D18B6-1056-420F-8039-7DCF3B2E9EA3}">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Испании ярким и незабываемым.
Для широкого круга читателей.</t>
        </r>
      </text>
    </comment>
    <comment ref="F27" authorId="0" shapeId="0" xr:uid="{DB7BD48E-4B04-4A69-A3B6-33BC708055AC}">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Кипру ярким и незабываемым. 
   Для широкого круга читателей.</t>
        </r>
      </text>
    </comment>
    <comment ref="F28" authorId="0" shapeId="0" xr:uid="{27B103E0-6F4E-4EC4-9B58-D72D0C071C9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Китаю ярким и незабываемым. 
Для широкого круга читателей.</t>
        </r>
      </text>
    </comment>
    <comment ref="F29" authorId="0" shapeId="0" xr:uid="{954172E0-B61C-4EE9-82ED-D835ED864B07}">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Копенгагену ярким и незабываемым. 
Для широкого круга читателей.</t>
        </r>
      </text>
    </comment>
    <comment ref="F30" authorId="0" shapeId="0" xr:uid="{971D9729-63D7-464C-97E9-EEA19ECD39C0}">
      <text>
        <r>
          <rPr>
            <b/>
            <sz val="9"/>
            <color indexed="16"/>
            <rFont val="Tahoma"/>
            <family val="2"/>
            <charset val="204"/>
          </rPr>
          <t>Что посмотреть
Всеобъемлющий обзор достопримечательностей Кубы: города, ослепительные пляжи, разнообразные ландшафты и многое другое
Чем заняться
От исполнения сальсы до покупки сигар и рома -- все о том, как в полной мере насладиться пребыванием на Кубе
Советы любознательным
Колониализм, революция и Кастро: вы сможете глубже понять прошлое и настоящее страны
Практические советы
Где остановиться, где пообедать, как добраться: надежные рекомендации и советы от настоящих экспертов</t>
        </r>
      </text>
    </comment>
    <comment ref="F31" authorId="0" shapeId="0" xr:uid="{A169C265-3F54-4AE8-880C-6BC663E46C08}">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Мадейре ярким и незабываемым.</t>
        </r>
      </text>
    </comment>
    <comment ref="F32" authorId="0" shapeId="0" xr:uid="{B6AEACBA-B76F-45A5-8429-6F5AF04C966C}">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Мадриду ярким и незабываемым.
Для широкого круга читателей</t>
        </r>
      </text>
    </comment>
    <comment ref="F33" authorId="0" shapeId="0" xr:uid="{5DAC87B9-D080-479F-87C7-70560690B42C}">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Мюнхену ярким и незабываемым.
    Для широкого круга читателей.</t>
        </r>
      </text>
    </comment>
    <comment ref="F34" authorId="0" shapeId="0" xr:uid="{C3063FC0-6133-4284-827F-F463797EFAA4}">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Норвегии ярким и незабываемым.
Для широкого круга читателей.</t>
        </r>
      </text>
    </comment>
    <comment ref="F35" authorId="0" shapeId="0" xr:uid="{47AF20EF-C45B-4A88-BE90-EFFF80A2FA4C}">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Пекину ярким и незабываемым.</t>
        </r>
      </text>
    </comment>
    <comment ref="F36" authorId="0" shapeId="0" xr:uid="{8C0AEA47-6122-4885-906E-8AF5BC865107}">
      <text>
        <r>
          <rPr>
            <b/>
            <sz val="9"/>
            <color indexed="16"/>
            <rFont val="Tahoma"/>
            <family val="2"/>
            <charset val="204"/>
          </rPr>
          <t>ЧТО ПОСМОТРЕТЬ: Подробное описание достопримечательностей Риги: церкви, площади, музеи, парки и многое другое. ЧЕМ ЗАНЯТЬСЯ: От шикарных коктейль-баров до празднования Янова дня: как в полной мере насладиться временем пребывания в столице Латвии. СОВЕТЫ ЛЮБОЗНАТЕЛЬНЫМ: Гильдии, народные песни и модерн: вы сможете глубже понять прошлое и настоящее Риги.
Для широкого круга читателей</t>
        </r>
      </text>
    </comment>
    <comment ref="F37" authorId="0" shapeId="0" xr:uid="{A08EADDE-D48B-4F5E-A8C8-756F5B81512C}">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Сингапуру ярким и незабываемым.</t>
        </r>
      </text>
    </comment>
    <comment ref="F38" authorId="0" shapeId="0" xr:uid="{62B63C0D-BE20-47F6-980B-B0813AB82003}">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Словении ярким и незабываемым.</t>
        </r>
      </text>
    </comment>
    <comment ref="F39" authorId="0" shapeId="0" xr:uid="{CA159B13-AD5A-4597-A7D2-6EDC5FEB300A}">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Таиланду ярким и незабываемым. 
Для широкого круга читателей.</t>
        </r>
      </text>
    </comment>
    <comment ref="F40" authorId="0" shapeId="0" xr:uid="{0EF62167-B869-498A-9F91-4FDC4047EFA8}">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Токио ярким и незабываемым. 
Для широкого круга читателей.</t>
        </r>
      </text>
    </comment>
    <comment ref="F41" authorId="0" shapeId="0" xr:uid="{CE2ECEAD-242F-447F-89CF-CEBA6DC3D29A}">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делать покупки, знакомиться с местной кухней. Непрерывная череда интересных мест и удивительных открытий сделает ваше путешествие с эти путеводителем по побережью Турции ярким и незабываемым.
Для широкого круга читателей.</t>
        </r>
      </text>
    </comment>
    <comment ref="F42" authorId="0" shapeId="0" xr:uid="{967E80FC-05E5-4D74-8653-1A976A5EB7F0}">
      <text>
        <r>
          <rPr>
            <b/>
            <sz val="9"/>
            <color indexed="16"/>
            <rFont val="Tahoma"/>
            <family val="2"/>
            <charset val="204"/>
          </rPr>
          <t>ЧТО ПОСМОТРЕТЬ
Всесторонний обзор городских достопримечательностей:
Рыночная и Сенатская площади, парк Эспланады,
крепость Суоменлинна и многое другое
ЧЕМ ЗАНЯТЬСЯ
От традиционных развлечений до активного отдыха
и шопинга - все о том, как в полной мере насладиться отдыхом
СОВЕТЫ ЛЮБОЗНАТЕЛЬНЫМ
Знакомство с историческим наследием Хельсинки,
его жителями и современной городской жизнью
ПРАКТИЧЕСКИЕ СОВЕТЫ
СЛОВАРЬ
Практичные русско-финский и финско-русский словари
помогут вам найти общий язык с местными жителями
и завоевать их симпатии 
Для широкого круга читателей</t>
        </r>
      </text>
    </comment>
    <comment ref="F43" authorId="0" shapeId="0" xr:uid="{6E38EDF4-E565-49D2-A421-EB22155E8C57}">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Хорватии ярким и незабываемым. 
Для широкого круга читателей.</t>
        </r>
      </text>
    </comment>
    <comment ref="F44" authorId="0" shapeId="0" xr:uid="{2BBCD92C-593E-4A9E-A6BA-9EE252006C31}">
      <text>
        <r>
          <rPr>
            <b/>
            <sz val="9"/>
            <color indexed="16"/>
            <rFont val="Tahoma"/>
            <family val="2"/>
            <charset val="204"/>
          </rPr>
          <t>Что посмотреть
Подробное описание достопримечательностей Швеции: города, замки, каналы, горы и многое другое
Чем заняться
От музыкальных фестивалей до гольфа под заходящим солнцем: как с пользой провести свободное время
Советы любознательным
Викинги, саамы и маринованная селедка: вы сможете глубоко понять прошлое и настоящее Швеции
Практические советы
Где остановиться, где пообедать, как добраться: надежные рекомендации и советы от настоящих экспертов</t>
        </r>
      </text>
    </comment>
    <comment ref="F45" authorId="0" shapeId="0" xr:uid="{4F2576DF-8E47-44AB-9A5B-75602AED9D03}">
      <text>
        <r>
          <rPr>
            <b/>
            <sz val="9"/>
            <color indexed="16"/>
            <rFont val="Tahoma"/>
            <family val="2"/>
            <charset val="204"/>
          </rPr>
          <t>Главные достопримечательности: столица - Эдинбург и план идеального дня в этом городе; замок Аркарт; долина Гленко; остров Скай; страна Бёрнса; замок Калзин; озеро Лох-Ломонд; сад Инверив; собрание Баррела; Сент-Эндрюс.
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Шотландии ярким и незабываемым. 
Для широкого круга читателей.</t>
        </r>
      </text>
    </comment>
    <comment ref="F46" authorId="0" shapeId="0" xr:uid="{1D0A572C-8F17-478C-B76D-CD5C2EF5BB1B}">
      <text>
        <r>
          <rPr>
            <b/>
            <sz val="9"/>
            <color indexed="16"/>
            <rFont val="Tahoma"/>
            <family val="2"/>
            <charset val="204"/>
          </rPr>
          <t>ЧТО ПОСМОТРЕТЬ: Подробное описание достопримечательностей Шри-Ланки: Форт Галле, Канди, Сигирия и многое другое.
ЧЕМ ЗАНЯТЬСЯ: От крикета до процедур аюрведы: как в полной мере насладиться временем пребывания на острове.
СОВЕТЫ ЛЮБОЗНАТЕЛЬНЫМ: Пещерные храмы Дамбуллы и ланкийский чай: вы сможете глубоко понять прошлое и настоящее Шри-Ланки.
Для широкого круга читателей</t>
        </r>
      </text>
    </comment>
    <comment ref="F47" authorId="0" shapeId="0" xr:uid="{A04BBF47-C75D-45BE-BB97-2D4A1E4C2767}">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Японии ярким и незабываемым.</t>
        </r>
      </text>
    </comment>
    <comment ref="F49" authorId="0" shapeId="0" xr:uid="{892709EE-A3A7-4270-B2F4-E22061DE1AA4}">
      <text>
        <r>
          <rPr>
            <b/>
            <sz val="9"/>
            <color indexed="16"/>
            <rFont val="Tahoma"/>
            <family val="2"/>
            <charset val="204"/>
          </rPr>
          <t>Компактные и красочные путеводители издательства "Томас Кук"известны во всем мире. Они предлагают путешественникам маршруты, полные кракрасот и чудес, сопровождая их исчерпывающей информацией и дельными советами, позволяющими туристу самостоянельно знакомиться с историей, традициямии культурой разных стран, осматривать достопримечательности, ходить по магазинам, наслаждаться местнойц кухней. планировать свой досуг. С этим путеводителем вас ждет увлекательное путешествие по Вьетнаму.
      Для широкого круга читателей.</t>
        </r>
      </text>
    </comment>
    <comment ref="F50" authorId="0" shapeId="0" xr:uid="{3DB39A99-C5B0-462C-AE2B-B67511701370}">
      <text>
        <r>
          <rPr>
            <b/>
            <sz val="9"/>
            <color indexed="16"/>
            <rFont val="Tahoma"/>
            <family val="2"/>
            <charset val="204"/>
          </rPr>
          <t>Израиль, узкая полоска земли на самом краю аравийского полуострова, изобилует яркими красками, великолепными пейзажами и неожиданными контрастами. Эта земля хранит богатейшую историю и привлекает множество паломников, потому что здесь находятся святыни трех великих религий - христианства, иудаизма и ислама, и название каждой местности, каждого селения звучит как цитата из Библии. Вас ждут огни и небоскребы оживленного Тель-Авива, соляные острова Мертвого моря, пенистые пороги Иордана, пески пустыни Негев, роскошные курорты на берегу Красного моря, заснеженные вершины гор, золотые холмы и сверкающие озера. Иерусалим, Гефсимания, долина Кедрона, гора Сион, Вифания, Вифлеем, Назарет, Голгофа, Крестный путь, Стена плача, гора Мориа, Тивериадское озеро -- все это здесь, на земле Израиля и Палестины, и все это вы увидите и не сможете забыть никогда!
Ничего лишнего. Только вы и Израиль!</t>
        </r>
      </text>
    </comment>
    <comment ref="F51" authorId="0" shapeId="0" xr:uid="{9B0F4507-D1DC-41FE-82BC-61C950EF79C5}">
      <text>
        <r>
          <rPr>
            <b/>
            <sz val="9"/>
            <color indexed="16"/>
            <rFont val="Tahoma"/>
            <family val="2"/>
            <charset val="204"/>
          </rPr>
          <t>Компактные и красочные путеводители издательства "Томас Кук" известны во всем мире. Они предлагают интереснейшие маршруты,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Доминиканской Республикой.
Для широкого круга читателей.</t>
        </r>
      </text>
    </comment>
    <comment ref="F52" authorId="0" shapeId="0" xr:uid="{C438BFE9-DED6-4B76-BF81-A87FF7071F59}">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покажет вам Дубай.
Для широкого круга читателей.</t>
        </r>
      </text>
    </comment>
    <comment ref="F53" authorId="0" shapeId="0" xr:uid="{17CAC9F0-4FB6-43C6-8FC2-21CBC8E66D85}">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 ту 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одним из штатов США - Калифорнией. Для широкого круга читателей.</t>
        </r>
      </text>
    </comment>
    <comment ref="F54" authorId="0" shapeId="0" xr:uid="{D962F1D2-27B2-4E8A-8445-D96A25738038}">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С  этим путеводителем вас ждет увлекательное путешествие по Кракову.
        Для широкого круга читателей.</t>
        </r>
      </text>
    </comment>
    <comment ref="F55" authorId="0" shapeId="0" xr:uid="{20FF9026-494F-4B9E-BD23-F1C04CDDCEB5}">
      <text>
        <r>
          <rPr>
            <b/>
            <sz val="9"/>
            <color indexed="16"/>
            <rFont val="Tahoma"/>
            <family val="2"/>
            <charset val="204"/>
          </rPr>
          <t>Путеводитель знакомит с Кубой - жемчужиной Карибского моря. Это остров-мечта, где прозрачная голубизна вод нежно обнимает коралловые рифы, где белый песок пляжей расчерчен сквозными тенями королевских пальм, где остались животные, растения и птицы, которых больше нигде нет. Это остров-сказка, где слово "свобода" сохраняет все оттенки смысла, а каждый город грезит легендами и былями о величайших мечтателях прошлого и настоящего: Христофоре Колумбе, Симоне Боливаре, Эрнесто Че Геваре…
Ничего лишнего. Только вы и Куба!
Партнером по изданию данного путеводителя является Компания "Карибский Клуб" --  туроператор по странам Латинской Америки и Карибского бассейна.</t>
        </r>
      </text>
    </comment>
    <comment ref="F56" authorId="0" shapeId="0" xr:uid="{3F6A9C37-FA76-460C-876E-F817ED668948}">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Малайзией и Сингапуром.
Для широкого круга читателей.</t>
        </r>
      </text>
    </comment>
    <comment ref="F57" authorId="0" shapeId="0" xr:uid="{4A4EB07B-9AE1-4343-892B-C1D58B998AB2}">
      <text>
        <r>
          <rPr>
            <b/>
            <sz val="9"/>
            <color indexed="16"/>
            <rFont val="Tahoma"/>
            <family val="2"/>
            <charset val="204"/>
          </rPr>
          <t>Компаксные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приглашает вас в увлекательное путешествие по Мальорке.
Для широкого круга читателей.</t>
        </r>
      </text>
    </comment>
    <comment ref="F58" authorId="0" shapeId="0" xr:uid="{CF9307D0-BEBF-4698-9FFE-758CC38964FB}">
      <text>
        <r>
          <rPr>
            <b/>
            <sz val="9"/>
            <color indexed="16"/>
            <rFont val="Tahoma"/>
            <family val="2"/>
            <charset val="204"/>
          </rPr>
          <t>Наш компактный и красочный путеводитель посвящен Москве -- столице великого государства, одному из самых впечатляющих мегаполисов мира, история которого насчитывает почти 900 лет. Здесь приводится информация о ее культурных сокровищах, архитектурных памятниках, улицах и площадях, соборах и церквях, усадьбах и парках, о популярных театрах, известных торговых центрах и тех местах, которые можно посетить с детьми. Самобытную, живописную, ни с чем несравнимую панораму города передают приведенные в книге пешие маршруты, сопровождаемые фотографиями, схемами, картами, исчерпывающей информацией и дельными советами, позволяющими туристу самостоятельно знакомиться с традициями и культурой столицы, осматривать достопримечательности, ходить по магазинам, наслаждаться местной кухней, планировать свой досуг.
Для широкого круга читателей.</t>
        </r>
      </text>
    </comment>
    <comment ref="F59" authorId="0" shapeId="0" xr:uid="{A5AEC144-0DD3-4F52-9590-D326873368F8}">
      <text>
        <r>
          <rPr>
            <b/>
            <sz val="9"/>
            <color indexed="16"/>
            <rFont val="Tahoma"/>
            <family val="2"/>
            <charset val="204"/>
          </rPr>
          <t>Семь эмиратов Объединенной Арабской Республики как в калейдоскопе пройдут перед вами, очаровывая своей стариной и поражая новыми веяниями. Прогуляйтесь по ослепительному Золотому базару Дубая, где можно обзавестись уникальными изделиями либо просто насладиться видом происходящего вокруг, погрузиться в общую атмосферу места. Отправьтесь на прогулку вдоль набережной Корниш Абу-Даби на традиционном деревянном судне -- доу. Это прекрасный способ проникнуться очарованием живущей неторопливой жизнью столицы ОАЭ. Прикоснитесь к культурной истории региона в Шардже с ее многочисленными музеями, галереями и театрами. Этот эмират представляет разительный контраст декадентскому Дубаю. Исследуйте на внедорожнике удаленные уголки пустыни или на рассвете поднимитесь на воздушном шаре над ее бескрайними песками.
Ничего лишнего. Только вы и Эмираты!</t>
        </r>
      </text>
    </comment>
    <comment ref="F60" authorId="0" shapeId="0" xr:uid="{539E6AF3-FF08-43F3-92E2-F1FC4175C438}">
      <text>
        <r>
          <rPr>
            <b/>
            <sz val="9"/>
            <color indexed="16"/>
            <rFont val="Tahoma"/>
            <family val="2"/>
            <charset val="204"/>
          </rPr>
          <t>Султанат Оман -- живописная страна. Берега морских заливов с чистейшей водой, нагорные пастбища и бескрайние пески пустыни Ваххиба, по которой можно совершить прогулки на джипе, лес из акаций и мескитовых деревьев, банановые плантации и впечатляющие вади, пещеры и горы… Посетите старинные крепости в Маскате, Бидбибе, Низве, Фикайне, искупайтесь в горячих источниках Айн ат-Таура близ Нахлы, попробуйте блюда оманской кухни с большим количеством разнообразных пряностей, займитесь дайвингом, чтобы увидеть красоту и богатство прибрежного подводного мира, пройдитесь по восточному базару -- здесь можно купить серебряные кинжалы, ладан, медную посуду, гончарные изделия и декоративные ткани.
Ничего лишнего. Только вы и Оман!</t>
        </r>
      </text>
    </comment>
    <comment ref="F61" authorId="0" shapeId="0" xr:uid="{65B33AF6-52B0-4D0C-9892-AA67A96820B5}">
      <text>
        <r>
          <rPr>
            <b/>
            <sz val="9"/>
            <color indexed="16"/>
            <rFont val="Tahoma"/>
            <family val="2"/>
            <charset val="204"/>
          </rPr>
          <t>Наш путеводитель знакомит с Северным Китаем. Вы увидите сердце Поднебесной империи, древнее чудо света -- Пекин, с его уникальными достопримечательностями и неповторимым колоритом, и великую Хуанхэ - колыбель китайской цивилизации. Запретный город Гугун, Великая Китайская стена, Храм Неба, площадь Тяньаньмэнь - это тоже Пекин. Здесь же вы узнаете историю Великого Шелкового пути, насладитесь прекрасными пейзажами, побываете в заповедниках и парках, в Циндао и в старой столице, городе Сиань, где вас ждет восьмое чудо света -- терракотовая армия императора Цинь Шихуанди. Весь этот неповторимый, удивительный мир покорит вас, и вы навсегда оставите здесь часть своей души.
Ничего лишнего. Только вы и Северный Китай!</t>
        </r>
      </text>
    </comment>
    <comment ref="F62" authorId="0" shapeId="0" xr:uid="{848A9A5F-4F50-4FDB-BF04-93F73CE7E366}">
      <text>
        <r>
          <rPr>
            <b/>
            <sz val="9"/>
            <color indexed="16"/>
            <rFont val="Tahoma"/>
            <family val="2"/>
            <charset val="204"/>
          </rPr>
          <t>Наш путеводитель знакомит вас с Сейшельскими островами. Путешествуйте по островам архипелага (всего их насчитывается 115), найдите собственный земной рай среди лучших пляжей мира. Полюбуйтесь атоллом Альдабра -- самым большим в мире коралловым атоллом, где обитают горбатые киты, акулы и черепахи. Потанцуйте вместе с местными жителями или просто посидите в кафе, наслаждаясь звуками тамтамов и других национальных инструментов. Полакомьтесь местными деликатесами, попробуйте великолепную рыбу, которой так богаты прибрежные воды. Закажите рыбу на гриле, жареную, карри или завернутую в банановые листья и запеченную в углях. 
Ничего лишнего. Только вы и Сейшельские острова!</t>
        </r>
      </text>
    </comment>
    <comment ref="F63" authorId="0" shapeId="0" xr:uid="{375C9961-289C-4596-A69A-17B889324BFA}">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Таиландом.
      Для широкого круга читателей.</t>
        </r>
      </text>
    </comment>
    <comment ref="F64" authorId="0" shapeId="0" xr:uid="{85668AD7-212E-4A77-8CCB-762EEE030E53}">
      <text>
        <r>
          <rPr>
            <b/>
            <sz val="9"/>
            <color indexed="16"/>
            <rFont val="Tahoma"/>
            <family val="2"/>
            <charset val="204"/>
          </rPr>
          <t>Объединенная Республика Танзания - одна из самых интригующих и прекрасных стран мира. Здесь вас ждут невероятные приключения: рай тропических островов, безупречные пляжи, лазурь Индийского океана, богатейшее царство подводного мира, захватывающие восхождения на высочайшие горы Африки -- Килиманджаро и Меру, лучшее в мире сафари, необъятные просторы и невероятная роскошь природы, живописные ущелья и теряющаяся за горизонтом гладь бескрайних озер Виктория и Танганьика. Вас встретят радушные и доброжелательные люди, создавшие на континенте самобытную культуру, имеющую глубокие исторические корни. Вас ждет колыбель человечества!</t>
        </r>
      </text>
    </comment>
    <comment ref="F65" authorId="0" shapeId="0" xr:uid="{267B39A6-3BBF-4866-9A71-2FA2F2FBCAE6}">
      <text>
        <r>
          <rPr>
            <b/>
            <sz val="9"/>
            <color indexed="16"/>
            <rFont val="Tahoma"/>
            <family val="2"/>
            <charset val="204"/>
          </rPr>
          <t>Этот компактный и красочный путеводитель предлагает путешественникам интересные маршруты по Тель-Авиву и Иерусалиму, сопровождая их исчерпывающей информацией и дельными советами, позволяющими туристу самостоятельно знакомиться с историей, традицией и культурой этих двух городов Израиля, осматривать достопримечательности, делать покупки, знакомиться с местной кухней, планировать свой досуг.
Для широкого круга читателей.</t>
        </r>
      </text>
    </comment>
    <comment ref="F66" authorId="0" shapeId="0" xr:uid="{653E089A-3DED-428A-B5E1-BC41D71E537F}">
      <text>
        <r>
          <rPr>
            <b/>
            <sz val="9"/>
            <color indexed="16"/>
            <rFont val="Tahoma"/>
            <family val="2"/>
            <charset val="204"/>
          </rPr>
          <t>Знакомьтесь: Эстония, одно из самых маленьких государств Европы, страна древней и самобытной культуры, край песчаных пляжей и обрывистых морских берегов, старых усадеб и замков, укрепленных церквей и монастырей. Тысячи туристов привлекают курорты страны с их лечебными грязями, рыбацкие деревни на островах, заповедники и национальные парки. А столица Эстонии, Таллин, никого не оставит равнодушным. Заложенный крестоносцами Вышгородский замок, готический Домский собор, многочисленные башни, музеи и театры, стреловидные крыши домов, разнообразные флюгера -- все это создает неповторимый колорит столицы.</t>
        </r>
      </text>
    </comment>
    <comment ref="F67" authorId="0" shapeId="0" xr:uid="{B8A356B5-F276-4CB8-BED0-1D108B50581A}">
      <text>
        <r>
          <rPr>
            <b/>
            <sz val="9"/>
            <color indexed="16"/>
            <rFont val="Tahoma"/>
            <family val="2"/>
            <charset val="204"/>
          </rPr>
          <t>Южная Африка – это мир первозданной природы, леса, полные диковинной жизни, отвесные скалы и глубокие долины, саванны, выжженные пустыни и бесконечные океанские пляжи, это страна, которая отражает весь мир. Здесь великолепные курорты с их бурным ритмом жизни соседствуют с маленькими городками, где время словно остановилось. Здесь вас везде ждут удивительные открытия, ни с чем не сравнимые развлечения и удовольствия. Здесь вы будете счастливы… 
Ничего лишнего. Только вы и вся Южная Африка!</t>
        </r>
      </text>
    </comment>
    <comment ref="F69" authorId="0" shapeId="0" xr:uid="{6EAD0D87-3933-477C-B7BF-35AF10C46FD2}">
      <text>
        <r>
          <rPr>
            <b/>
            <sz val="9"/>
            <color indexed="16"/>
            <rFont val="Tahoma"/>
            <family val="2"/>
            <charset val="204"/>
          </rPr>
          <t>Трудно найти в Европе столь непохожие и в то же время столь удачно сочетающиеся друг с другом города, как Франкфурт-на-Майне и Висбаден. Именно этим городам посвящен очередной путеводитель серии "Глазами очевидца". 
Франкфурт-на-Майне традиционно воспринимается как город, в который отправляются на деловые переговоры и выставки. Но те, у кого хватит времени и желания заглянуть за этот "деловой фасад", будут очень удивлены. Ведь Франкфурт - это еще и город с богатейшей культурой и кухней (не всякий регион Германии может похвастаться таким количеством уникальных блюд), историей и традициями. 
Висбаден - также один из самых открытых и интересных городов региона. Всего в получасе от Франкфурта можно посетить исторические термы и курорты, на которых отдыхали аристократы и литераторы прошлых веков (включая и российских классиков), совершить прогулку по берегу Рейна и продегустировать уникальные вина Райнгау, которые считаются лучшими из немецких вин. 
Путеводитель покажет как известные и узнаваемые достопримечательности, так и менее знакомые туристам потаенные уголки Франкфурта и Висбадена. Как обычно, много места отведено описанию местных деликатесов, а также ресторанам, где их можно попробовать.</t>
        </r>
      </text>
    </comment>
    <comment ref="F70" authorId="0" shapeId="0" xr:uid="{E87098EB-3F96-4986-85D9-6BF4646C2B26}">
      <text>
        <r>
          <rPr>
            <b/>
            <sz val="9"/>
            <color indexed="16"/>
            <rFont val="Tahoma"/>
            <family val="2"/>
            <charset val="204"/>
          </rPr>
          <t>Новый путеводитель серии "Глазами очевидца" знакомит читателей с кантоном Вале, популярным среди любителей горнолыжного спорта и активного отдыха. Вале - это не только популярные и известные горнолыжные курорты Церматт, Зас-Фе, Лёйкербад, Кран-Монтана и Вербье. Это еще и множество небольших городов и деревень, расположенных в долинах и на склонах Альп, с интересными природными и культурными достопримечательностями. Помимо яркого исторического экскурса, в путеводителе подробно рассказано о культурных событиях и праздниках региона, в которых могут принять участие все желающие, а так же кулинарных традициях региона и достопримечательностях. В описании курортов вы найдете необходимую информацию об отелях, ресторанах, музеях, экскурсиях. В путеводителе также подробно описаны возможности активного отдыха (в том числе, горнолыжные трассы и возможности восхождения на горные вершины) и отдыха с детьми. Удобный дизайн позволяет быстро найти необходимую информацию. ?В путеводителе представлены следующие курорты Вале: Фиш и Беттмеральп, Бриг, Церматт, Зас-Фе, долина Лётченталь, Лёйкербад, Сьер, Кран-Монтана, Сьон, Мартиньи, Вербье, Сен-Морис. ?Это самый подробный путеводитель по кантону Вале и его курортам на русском языке. Авторы путеводителя посетили все описанные в книге места, консультировались с местными жителями и специалистами по стране. Советы, рекомендации и рецепты проверены на собственном опыте. Вся информация (включая цены) актуальна на момент выхода книги.</t>
        </r>
      </text>
    </comment>
    <comment ref="F71" authorId="0" shapeId="0" xr:uid="{5063CA07-FBC7-4A10-A775-137814CBD657}">
      <text>
        <r>
          <rPr>
            <b/>
            <sz val="9"/>
            <color indexed="16"/>
            <rFont val="Tahoma"/>
            <family val="2"/>
            <charset val="204"/>
          </rPr>
          <t>В серии "Глазами очевидца" выходит первый путеводитель на русском языке, посвященный центральной Швейцарии. Этот регион, с которого и начиналась Швейцария, предлагает безмятежный отдых на берегу Люцернской Ривьеры; головокружительные панорамные виды; прогулки по полным тайн средневековым улочкам Люцерна и участие в красочном карнавале; подъем к вечным снегам; самые современные подъемники, включая вращающуюся кабинку, самый крутой в мире фуникулер и единственную в мире кабинку-кабриолет; роскошный шоппинг; посещение интерактивного музея транспорта и коммуникаций, в котором взрослые не стесняются быть детьми. 
В путеводителе представлены следующие города и курорты Люцерн, Энтлебух, Веггис и Вицнау, Штанс, Энгельберг, Айнзидельн, Андерматт.
Это самый подробный путеводитель по Люцерну и региону Люцернского озера на русском языке. Авторы путеводителя посетили все описанные в книге места, консультировались с местными жителями и специалистами по стране. Вы узнаете удивительные факты из истории Швейцарии и региона и найдете всю необходимую информацию для планирования поездки. Путеводитель поможет подобрать наиболее подходящие вам маршруты и развлечения, а также сэкономить на проживании, передвижениях и питании.
Советы, рекомендации и рецепты проверены на собственном опыте. Вся информация (включая цены) актуальна на момент выхода книги, а продуманный дизайн позволяет быстро найти необходимую информацию.</t>
        </r>
      </text>
    </comment>
    <comment ref="F72" authorId="0" shapeId="0" xr:uid="{1CA2303A-B49E-47AC-9F42-C385F5C26096}">
      <text>
        <r>
          <rPr>
            <b/>
            <sz val="9"/>
            <color indexed="16"/>
            <rFont val="Tahoma"/>
            <family val="2"/>
            <charset val="204"/>
          </rPr>
          <t>Издательство Ардженто груп, ориентируясь на новые запросы российских путешественников, выпустило второе издание путеводителя, посвященного оздоровительному и спа-туризму в Швейцарии – «Швейцария: термальные курорты, спа, клиники».
Из этой книги вы узнаете об истории оздоровления в Швейцарии и ее природных особенностях, познакомитесь с основными традициями велнеса и современными тенденциями в лечении. Авторы делятся с читателями своими впечатлениями и рассказывают о важнейших направлениях спа и велнес-индустрии страны, знакомят с самыми популярными и необычными процедурами, правилами посещения термальных центров и возможностями активного отдыха. Основная часть книги посвящена рассказу о важнейших регионах страны с рекомендациями по выбору отелей, о проводимых в них процедурах и видах активного и познавательного отдыха, который дополняет оздоровительные программы. Этот путеводитель поможет вам выбрать место отдыха, сориентироваться в предлагаемых программах и процедурах и составить полную программу пребывания в Швейцарии.
Чтобы написать этот путеводитель, авторы провели десятки часов в оздоровительных центрах и в термальных бассейнах, посетили множество клиник страны, испытали почти сотню разнообразных процедур по уходу за лицом и телом, поднимались на высоту почти 4000 м над уровнем моря, плавали в озерах и горных реках, освоили технику скандинавской ходьбы и прошли по прогулочным трассам и альпинистским тропам более 100 километров.</t>
        </r>
      </text>
    </comment>
    <comment ref="F74" authorId="0" shapeId="0" xr:uid="{D1108334-0B85-440E-89F1-26719500E645}">
      <text>
        <r>
          <rPr>
            <b/>
            <sz val="9"/>
            <color indexed="16"/>
            <rFont val="Tahoma"/>
            <family val="2"/>
            <charset val="204"/>
          </rPr>
          <t>Таиланд - это не только курорты для организованных тургрупп. Эта замечательная, интересная, тёплая и дешёвая страна - самая удобная в Азии для самостоятельного путешествия. Десятки тысяч людей из стран западного мира ежегодно приезжают в Таиланд без всяких турпутёвок. Помочь Вам сделать самостоятельную поездку по Таиланду лёгкой и приятной и призвана эта книга.
Вся информация акуализирована по состоянию на 2014 год;
Подробные описания 46 городов, 8 курортных островов и 3 национальных парков Таиланда;
 39 карт городов и регионов страны;
 Лучшие достопримечательности страны, многие из которых почти не посещаются туристами;
 Детальная информация по визовым и пограничным вопросам для граждан России и стран СНГ;
 Обзор авиакомпаний: как дешевле и проще добраться до Таиланда;
 Описания соседних с Таиландом городов: Вьентьян (Лаос), Мьявади и Тачилей (Мьянма);
 Разговорник тайского языка, включающий в себя руководство по чтению тайских букв.</t>
        </r>
      </text>
    </comment>
    <comment ref="F76" authorId="0" shapeId="0" xr:uid="{B4B8571A-F71A-4DD5-AF80-986860E824C9}">
      <text>
        <r>
          <rPr>
            <b/>
            <sz val="9"/>
            <color indexed="16"/>
            <rFont val="Tahoma"/>
            <family val="2"/>
            <charset val="204"/>
          </rPr>
          <t>Книга представляет собой юридический справочник для водителей и охватывает чрезвычайно широкий круг вопросов, связанных с неприятными ситуациями, возникающими при общении с сотрудниками ГИБДД. Представленные в книге инструкции позволят избежать сложностей в разговоре с инспектором, а если проблемы все-таки возникнут, то приведенные в книге прямые ссылки на законодательство и постановления судов, позволят целые абзацы и главы переписывать из книги непосредственно в протоколы, в объяснения для суда и в жалобы. Весь материал имеет исключительно практическую направленность, изложен наглядно, в доступной форме, с приведением множества реальных примеров и готовыми формами ряда необходимых документов.
Для широкого круга читателей.</t>
        </r>
      </text>
    </comment>
    <comment ref="F77" authorId="0" shapeId="0" xr:uid="{F20FFD3F-6DBC-4DAE-98E6-909AD58FA829}">
      <text>
        <r>
          <rPr>
            <b/>
            <sz val="9"/>
            <color indexed="16"/>
            <rFont val="Tahoma"/>
            <family val="2"/>
            <charset val="204"/>
          </rPr>
          <t>Коллекцирнирование банкнот, или бонистику, можно смело назвать массовым увлечением. Ему отдают свое свободное время и душу миллионы людей на планете. И если представить, сколько усилий и средств вкладывается коллекционерами-любителями и профессионалами в это интереснейшее хобби, то станет очевидным, что в банкнотах заключен огромный научно-познавательный поетнциал. Ведь мир бумажных денег - это сокровищница неисчерпаемых знаний, величайшее собрание культурного наследия человечества, потрясающая галерея произведений искусства всех времен и народов. Это архив исторической памяти, доступ в который открыт каждому любознательному человеку. Этому удивительному миру и посвящена книга. Для широкого круга читателей.</t>
        </r>
      </text>
    </comment>
    <comment ref="F78" authorId="0" shapeId="0" xr:uid="{25C34F81-33B0-484F-8FCE-864808F2CE68}">
      <text>
        <r>
          <rPr>
            <b/>
            <sz val="9"/>
            <color indexed="16"/>
            <rFont val="Tahoma"/>
            <family val="2"/>
            <charset val="204"/>
          </rPr>
          <t>Авторы книги, успешные модели, дают на ее страницах множество ценных советов для всех желающих посвятить себя этой работе. Они раскрывают механизм функционирования модельного бизнеса, знакомят с особенностями поиска подходящего агентства, учат создавать портфолио и правильно позировать, рисуют перспективу работы за рубежом. Следует особо отметить предлагаемый ими комплекс упражнений и гигиенических процедур, позволяющих долго сохранять физическую форму и безупречный вид. Здесь можно найти и рекомендации по решению финансовых вопросов, а также варианты развития карьеры в долгосрочной перспективе. Наконец, авторы подскажут, как лучше поступить в затруднительных ситуациях, помогут избежать разнообразных ловушек. Словом, книга станет идеальным руководством для всех, кто хотел бы добиться успеха на сложном, но в то же время весьма увлекательном поприще профессиональной модели.</t>
        </r>
      </text>
    </comment>
    <comment ref="F79" authorId="0" shapeId="0" xr:uid="{201557B1-0500-491D-9A9A-22F947772A77}">
      <text>
        <r>
          <rPr>
            <b/>
            <sz val="9"/>
            <color indexed="16"/>
            <rFont val="Tahoma"/>
            <family val="2"/>
            <charset val="204"/>
          </rPr>
          <t>Куда поехать и что посмотреть? Эти вопросы задают себе все, собираясь путешествовать. Можно взять путеводитель или последовать совету друзей и знакомых, а можно обратиться к банкнотам. Ведь на денежных знаках любой страны запечатлены самые поразительные места, самые великолепные памятники и сюжеты загадочных историй. Это и античный город Петра в Иордании, и гробница Синедриона в Иерусалиме, и комплекс Гипогея на Мальте, и удивительные сооружения майя в Мексике.
Ваше воображение поразят дольмены, бесценные рукописи с берегов Мертвого моря, загадки германских ведьминых башен. Вам захочется побывать в Греции - родоначальнице Олимпийских игр, или поехать на рождество в Германию.. А может,  связать своё путешествие со странами - родиной самых именитых и известных людей и учёных? И поехать в Польшу - на родину Коперника, или побывать в Пизе, Падуе, Венеции и Флоренции, с которыми была связана жизнь Галилея. Определиться с направлением вам поможет эта книга.
Для широкого круга читателей.</t>
        </r>
      </text>
    </comment>
    <comment ref="F80" authorId="0" shapeId="0" xr:uid="{D5474F7B-CE6B-41A4-85DE-DDE7CF3FE974}">
      <text>
        <r>
          <rPr>
            <b/>
            <sz val="9"/>
            <color indexed="16"/>
            <rFont val="Tahoma"/>
            <family val="2"/>
            <charset val="204"/>
          </rPr>
          <t>Мы редко задумываемся над тем, как много интересного проходит через наши кошельки и бумажники. А ведь минимум информации, которую можно почерпнуть из рисунка, если на банкноте изображено какое-то здание, - это время и место его сооружения, имя архитектора и обстоятельства, при которых оно появилось. Сюжета с животным или птицей будет достаточно, чтобы определить их название и вид, к которому они относятся, узнать, где они обитают. Портрет человека позволит выяснить все о его личности, деятельности и заслугах. А кроме того, расскажет об эпохе, которую он называл своей.
Для широкого круга читателей.</t>
        </r>
      </text>
    </comment>
    <comment ref="F82" authorId="0" shapeId="0" xr:uid="{A8F1ACEA-C49E-43D2-A5AC-70A2C16044E9}">
      <text>
        <r>
          <rPr>
            <b/>
            <sz val="9"/>
            <color indexed="16"/>
            <rFont val="Tahoma"/>
            <family val="2"/>
            <charset val="204"/>
          </rPr>
          <t>Книга позволяет всесторонне познакомиться с одним из самых популярных видов спорта и активного досуга -- горными лыжами. В ней кратко описывается все, что следует знать для освоения базовой техники катания и ее дальнейшего совершенствования. Читатель узнает о необходимой экипировке, о способах оценки погодных условий и состоянии снега, об основах безопасности и мерах первой помощи при травмах, о правилах поведения на склонах и многое другое, что поможет ему получить максимальное удовольствие от горных лыж. Специальный раздел книги знакомит с горнолыжными курортами мира, предоставляющими оптимальные условия катания лыжникам любого уровня подготовки.</t>
        </r>
      </text>
    </comment>
    <comment ref="F83" authorId="0" shapeId="0" xr:uid="{74C84F05-4A4D-407C-A898-A3C1FE70C49F}">
      <text>
        <r>
          <rPr>
            <b/>
            <sz val="9"/>
            <color indexed="16"/>
            <rFont val="Tahoma"/>
            <family val="2"/>
            <charset val="204"/>
          </rPr>
          <t>Книга содержит уникальное по своей широте описание 80 лучших горнолыжных курортов мира. Читатели познакомятся с их историей, с рельефом и трассами, инфраструктурой и технической оснащенностью, с вариантами проведения там вечернего досуга. Подробные карты позволяют представить местоположение каждого курорта относительно ближайших горнолыжных районов, транспортных магистралей и аэропортов, а великолепные цветные иллюстрации дают возможность почувствовать атмосферу катания. Любой приверженец горных лыж и сноуборда -- от начинающего до опытного мастера -- сможет с помощью этого атласа  подобрать идеальное место для проведения своего любимого досуга.
Для широкого круга читателей.-</t>
        </r>
      </text>
    </comment>
    <comment ref="F85" authorId="0" shapeId="0" xr:uid="{A7B2FF6C-4BBC-4D9C-9945-04149097064B}">
      <text>
        <r>
          <rPr>
            <b/>
            <sz val="9"/>
            <color indexed="16"/>
            <rFont val="Tahoma"/>
            <family val="2"/>
            <charset val="204"/>
          </rPr>
          <t>Годы экономического спада в стране "подкосили" многих людей, в том числе представителей малого и среднего бизнеса. Рекомендации автора книги направлены на то, чтобы помочь и начинающим предпринимателям, и уже состоявшимся в этой профессии, потому что именно они составляют экономическую основу государства. Поставив цель, надо стремиться к ее воплощению. Постоянное совершение действий селит в душе бизнесмена внутреннюю уверенность в завтрашнем дне. Для широкого круга читателей.</t>
        </r>
      </text>
    </comment>
    <comment ref="F86" authorId="0" shapeId="0" xr:uid="{94902E49-0C4E-4BA3-BDAC-93892046CD2E}">
      <text>
        <r>
          <rPr>
            <b/>
            <sz val="9"/>
            <color indexed="16"/>
            <rFont val="Tahoma"/>
            <family val="2"/>
            <charset val="204"/>
          </rPr>
          <t>Новая книга Сергея Попова соответствует новой эпохе - Эре Водолея, начавшейся несколько лет назад. Новым временам - новые подходы, положенные на старый опыт! На основе своей многолетней практики автор дает советы и предлагает методы и механизмы, позволяющие многим людям открыть возможности финансовых поступлений, научиться правильно вести себя при совершении сделок с недвижимостью, лучше всего осуществлять поиск своей второй половины, создавать семью на разных этапах своей жизни. Ведь семья - залог успеха на ниве бизнеса для предприимчивого человека.
Для широкого круга читателей.</t>
        </r>
      </text>
    </comment>
    <comment ref="F87" authorId="0" shapeId="0" xr:uid="{2B33AB84-45AF-464D-8DCD-64254C459991}">
      <text>
        <r>
          <rPr>
            <b/>
            <sz val="9"/>
            <color indexed="16"/>
            <rFont val="Tahoma"/>
            <family val="2"/>
            <charset val="204"/>
          </rPr>
          <t>Эту книгу, без всяких сомнений, можно порекомендовать в качестве индивидуальной антикризисной программы. Она станет ценным подспорьем в поисках работы, помогая сориентироваться в условиях экономической нестабильности и избежать наиболее типичных ошибок. Главный акцент в ней сделан на самом важном этапе устройства на работу - собеседовании с работодателем. Автор затрагивает все нюансы, от которых зависит успех: знакомит с особенностями подготовки к собеседованию, с наиболее вероятными сценариями его проведения, а также с тем, что делать, если первое интервью прошло не слишком удачно. Для широкого круга читателей.</t>
        </r>
      </text>
    </comment>
    <comment ref="F89" authorId="0" shapeId="0" xr:uid="{7B64C6E7-5AFA-4C28-8EE3-57F477AE0FD0}">
      <text>
        <r>
          <rPr>
            <b/>
            <sz val="9"/>
            <color indexed="16"/>
            <rFont val="Tahoma"/>
            <family val="2"/>
            <charset val="204"/>
          </rPr>
          <t>Нэнси Фэйлла -- известный мастер в области сетевого маркетинга -- посвятила свою новую книгу женщинам, их возможности достичь таких же колоссальных успехов в бизнесе, как и мужчинам. Где еще, как не в сетевом маркетинге, можно совмещать домашнюю работу, воспитание детей, заботу о близких с зарабатыванием солидных сумм денег? Приобретите свободу и независимость, распоряжайтесь своим временем, используйте его для отдыха, хобби, занятий с детьми и многого другого, чем так богато одарила нас жизнь. 
Для широкого круга читателей.</t>
        </r>
      </text>
    </comment>
    <comment ref="F91" authorId="0" shapeId="0" xr:uid="{4119B9EA-1D9D-4748-ADCF-24972599A647}">
      <text>
        <r>
          <rPr>
            <b/>
            <sz val="9"/>
            <color indexed="16"/>
            <rFont val="Tahoma"/>
            <family val="2"/>
            <charset val="204"/>
          </rPr>
          <t>Дополненное и обновленное издание книги "10 уроков на салфетках"
Это краткое, но исчерпывающее практическое руководство рассказывает о многоуровневом маркетинге. Концепция уроков, на которой основана книга, разрабатывалась и выверялась несколько лет, что позволяет автору уверенно утверждать: используя его опыт, вы сможете работать в MLM более уверенно и эффективно, а значит, по-настоящему преуспетьв этом самом передовом бизнесе ХХI века.
Для широкого круга читателей.</t>
        </r>
      </text>
    </comment>
    <comment ref="F92" authorId="0" shapeId="0" xr:uid="{FE6B2DDC-A826-47C1-ACD6-F3F2ABB06A3E}">
      <text>
        <r>
          <rPr>
            <b/>
            <sz val="9"/>
            <color indexed="16"/>
            <rFont val="Tahoma"/>
            <family val="2"/>
            <charset val="204"/>
          </rPr>
          <t>Автор, используя разработанную им Систему создания большой успешной организации сетевого маркетинга, помогает решить злободневные вопросы по спонсированию кандидатов. Как потратить на презентацию не более 10--12 минут; кого из кандидатов нужно привлекать в первую очередь; как книга «45-секундная презентация, или Уроки на салфетках» и ее аудиоверсия помогают сберечь время и вовлечь в свою организацию как можно больше людей, как проводить «горячие сессии» и «антисеминары» и др. 
Для широкого круга читателей.</t>
        </r>
      </text>
    </comment>
    <comment ref="F94" authorId="0" shapeId="0" xr:uid="{05D2B83F-5DEA-4615-AC7A-C6011F810E8A}">
      <text>
        <r>
          <rPr>
            <b/>
            <sz val="9"/>
            <color indexed="16"/>
            <rFont val="Tahoma"/>
            <family val="2"/>
            <charset val="204"/>
          </rPr>
          <t>Если вы знаете имя, дату рождения человека и у вас есть эта книга, то за считанные минуты, пользуясь рядом простых чисел от 1 до 9, вы сможете многое узнать о себе и об окружающих вас людях. Нумерология развернет перед вами пестрое полотно человеческой судьбы. Она ответит на десятки вопросов, связанных с характером человека, его возможностями, карьерой, встречами и связями. 
Вы сможете определять совместимость с другими людьми; наилучшим образом выстраивать близкие, супружеские, дружеские, деловые отношения; выбирать подходящую профессию. Перед вами приоткроется будущее, и вы будете заранее знать, что сулит любой грядущий день, месяц, год. Так, с помощью нумерологии вы проложите для себя верный курс на любом отрезке жизни. Заставьте числа работать на вас</t>
        </r>
      </text>
    </comment>
    <comment ref="F95" authorId="0" shapeId="0" xr:uid="{E0E35350-451F-4611-94C0-C84DC10CFBD2}">
      <text>
        <r>
          <rPr>
            <b/>
            <sz val="9"/>
            <color indexed="16"/>
            <rFont val="Tahoma"/>
            <family val="2"/>
            <charset val="204"/>
          </rPr>
          <t>В своей новой книге Сергей Николаевич Попов утверждает, что человек, помимо зрения, обоняния, осязания, слуха, наделен еще одной способностью для контакта с окружающим миром - при необходимости он может связываться со своим будущим. Автор дает ряд методик, позволяющихразвить у себя это качество и довести его до того уровня профессионализма, который даст возможность проникать в грядущее не только свое, но и любого человека6 если у него возникнет необходимость знать, что его ждет.
Для широкого круга читателей.</t>
        </r>
      </text>
    </comment>
    <comment ref="F96" authorId="0" shapeId="0" xr:uid="{215D1E49-AF2C-4C71-B03F-BA658419CB11}">
      <text>
        <r>
          <rPr>
            <b/>
            <sz val="9"/>
            <color indexed="16"/>
            <rFont val="Tahoma"/>
            <family val="2"/>
            <charset val="204"/>
          </rPr>
          <t>Эта книга о том, как при помощи рун заниматься гаданием, предсказанием и магией. Вы познакомитесь с каждой руной, изучите ее значение, сможете сделать руны самостоятельно. Здесь же представлены принципы раскладки рун, основы рунической магии, создания талисманов, обрядовой резьбы и освящения. 
Постепенно проникаясь мощью рун, вы станете наследниками и последователями древнескандинавских прорицателей и их великого, благородного дела, несущего добро, исцеление, видение прошлого и будущего.</t>
        </r>
      </text>
    </comment>
    <comment ref="F97" authorId="0" shapeId="0" xr:uid="{24B930A3-155F-4942-8317-8B45A0AB8AD0}">
      <text>
        <r>
          <rPr>
            <b/>
            <sz val="9"/>
            <color indexed="16"/>
            <rFont val="Tahoma"/>
            <family val="2"/>
            <charset val="204"/>
          </rPr>
          <t>Перед вами самый вразумительный путеводитель по диковинным картам Таро. Здесь вы найдете историю их происхождения, ясную и глубокую интерпретацию Старших и Младших Арканов, вам станет доступен их эзотерический символизм. Творцы Таро были мудры - они видели суетность человеческой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t>
        </r>
      </text>
    </comment>
    <comment ref="F98" authorId="0" shapeId="0" xr:uid="{5514F472-5A8A-4576-ABF6-B80E98E099E8}">
      <text>
        <r>
          <rPr>
            <b/>
            <sz val="9"/>
            <color indexed="16"/>
            <rFont val="Tahoma"/>
            <family val="2"/>
            <charset val="204"/>
          </rPr>
          <t>Откройте для себя сокровища спящего сознания!
Расшифруйте мудрость своих снов, чтобы сделать жизнь богаче и достичь поставленных перед собой целей. Эта фантастическая книга демонстрирует, как пользоваться снами для более успешного решения проблем, налаживания крепких и продуктивных отношений, обретения творческого вдохновения и индивидуального духовного роста.
Присоединяйтесь к эксперту по сновидениям Диане Брэндон, автору знаменитых книг "Интуиция для начинающих" и "Invisible blueprints". 
Для широкого круга читателей.</t>
        </r>
      </text>
    </comment>
    <comment ref="F99" authorId="0" shapeId="0" xr:uid="{8D856EDE-2C5C-4D50-A259-1430B298B489}">
      <text>
        <r>
          <rPr>
            <b/>
            <sz val="9"/>
            <color indexed="16"/>
            <rFont val="Tahoma"/>
            <family val="2"/>
            <charset val="204"/>
          </rPr>
          <t>Книга учит концентрироваться на внутренней энергии чакр, показывает способы управления центрами, несущими физическое и умственное могущество, помогает возродиться духовной и телесной силе.</t>
        </r>
      </text>
    </comment>
    <comment ref="F101" authorId="0" shapeId="0" xr:uid="{CC96895D-7D15-44DA-A388-82A21FBDABD6}">
      <text>
        <r>
          <rPr>
            <b/>
            <sz val="9"/>
            <color indexed="16"/>
            <rFont val="Tahoma"/>
            <family val="2"/>
            <charset val="204"/>
          </rPr>
          <t>В новой книге Ричарда Вебстера - автора более чем сотни книг, многие из которых стали бестселлерами, представлена подробная информация и даны инструкции по 30 с лишним предсказательным практикам, включая Таро, астрологию, хиромантию, нумерологию, ицзин, предсказание по монетам, флоромантию, физиогномику, руны и многое другое. Содержатся полезные советы по выбору наилучшей формы предсказания применительно к конкретным обстоятельствам и по подготовке к сеансам. Показано, как развитие интуитивных способностей может положительно сказаться едва ли не на всех сторонах жизни человека, начиная со здоровья и взаимоотношений с другими людьми и заканчивая финансами и карьерой.
Для широкого круга читателей.</t>
        </r>
      </text>
    </comment>
    <comment ref="F102" authorId="0" shapeId="0" xr:uid="{9C1A203E-9D48-496F-BF1A-877A04CD157E}">
      <text>
        <r>
          <rPr>
            <b/>
            <sz val="9"/>
            <color indexed="16"/>
            <rFont val="Tahoma"/>
            <family val="2"/>
            <charset val="204"/>
          </rPr>
          <t>Эта книга посвящена искусству использования карт Таро. В ней вы найдете описания значений карт, способы их творческого осмысления и подготовки предсказателя к работе. Также в книге представлено множество раскладов. Комментарии с правилами толкования карт дополняют примеры самых интересных гаданий, собранные в отдельную и самостоятельную историю.</t>
        </r>
      </text>
    </comment>
    <comment ref="F103" authorId="0" shapeId="0" xr:uid="{589272BD-380E-46AF-9407-05C6E777162A}">
      <text>
        <r>
          <rPr>
            <b/>
            <sz val="9"/>
            <color indexed="16"/>
            <rFont val="Tahoma"/>
            <family val="2"/>
            <charset val="204"/>
          </rPr>
          <t>Эта книга представляет собой краткое и ясное руководство, способное проторить путь к удивительному хранилищу тайн и мудрости. Оно позволит любому ее читателю толковать карты Таро без всякой предварительной подготовки и возвращаться к нему вновь и вновь даже тогда, когда он сам превратится в умелого таролога. Возможности Таро и возможный спектр получаемых через него знаний поистине безграничны.
В руководстве фигурируют карты, появившиеся в книге Артура Эдварда Уайта «Иллюстрированный ключ к Таро», вышедшей в 1911 г. в лондонском издательстве Уильяма
Райдера.</t>
        </r>
      </text>
    </comment>
    <comment ref="F104" authorId="0" shapeId="0" xr:uid="{1F494F47-2C2E-4A8B-AFDA-80EC65DB0B20}">
      <text>
        <r>
          <rPr>
            <b/>
            <sz val="9"/>
            <color indexed="16"/>
            <rFont val="Tahoma"/>
            <family val="2"/>
            <charset val="204"/>
          </rPr>
          <t>В основе книги лежат и новые, и известные расклады карт Таро. Описание этих раскладов происходит на примерах работы со своими картами гадалки Натали. К ней часто обращаются разные люди, но в какой-то момент их судьбы вдруг начинают неожиданно пересекаться, что создает новые поводы для их желания узнать свое будущее. Из подобной череды сюжетов возникает целая повесть. Она позволяет понять, как возникали проблемы в любви, бизнесе, понимании сновидений, состоянии человека и пр., что в отношении них предсказывалось и как все это потом сбывалось. Отдельно автор выделяет использованные в повести закономерности прочтения арканов Таро в раскладах, что делает книгу еще более познавательной и интересной.</t>
        </r>
      </text>
    </comment>
    <comment ref="F105" authorId="0" shapeId="0" xr:uid="{1F0CBF41-5003-4A84-8372-B22FBEBF00BB}">
      <text>
        <r>
          <rPr>
            <b/>
            <sz val="9"/>
            <color indexed="16"/>
            <rFont val="Tahoma"/>
            <family val="2"/>
            <charset val="204"/>
          </rPr>
          <t>Карты Ленорман носят имя легендарной французской предсказательницы эпохи Наполеона (конец XVIII - начало XIX в.в.). Она была вхожа в высшее общество, толковала карты для многих глав государств, в том числе для императрицы Жозефины и царя Александра. ?Карты Ленорман позволяют заглянуть в будущее, идет ли речь о простых вопросах или критических жизненных дилеммах. И делают они это именно тогда, когда вам нужно. ?Предлагаемая   книга включает традиционные методы толкования карт, индивидуальные техники автора, советы по работе с разнообразными раскладами, способы совмещения карт Ленорман и Таро. Воспользуйтесь картами Ленорман, чтобы проникнуть в тайны собственной судьбы, обогатиться знанием, которое карты способны вам открыть.</t>
        </r>
      </text>
    </comment>
    <comment ref="F106" authorId="0" shapeId="0" xr:uid="{66F020D1-DF93-47C5-A429-BD9DCE3A88D3}">
      <text>
        <r>
          <rPr>
            <b/>
            <sz val="9"/>
            <color indexed="16"/>
            <rFont val="Tahoma"/>
            <family val="2"/>
            <charset val="204"/>
          </rPr>
          <t>Известный таролог делится своим опытом по составлению раскладов карт Таро. Представлены, кроме общих раскладов (прошлое-настоящее-будущее), любовные, денежные расклады, расклады на здоровье, бизнес, работу и карьеру, духовные отношения. Рассказано о техниках раскладов - приемах или творческой манере обращения с картами: как изменять расклады, используя различные техники, как составлять собственные расклады. Также приведены старинные расклады С.Л. Макгрегора Мазерса 1888 г. и их современная интерпретация. Уделено внимание использованию в толковании свойств стихий и особенностям сигнификатора.
Для широкого круга читателей.</t>
        </r>
      </text>
    </comment>
    <comment ref="F107" authorId="0" shapeId="0" xr:uid="{021E545F-631C-4C4C-AB09-CA3436EF6F65}">
      <text>
        <r>
          <rPr>
            <b/>
            <sz val="9"/>
            <color indexed="16"/>
            <rFont val="Tahoma"/>
            <family val="2"/>
            <charset val="204"/>
          </rPr>
          <t>"Полное руководство по Таро" представляет собой учебное пособие по гаданию на картах и отличается весьма целостным подходом. Развивая интуитивные навыки гадания и изучая внутреннюю структуру и символический ряд Таро, вы сможете глубже понять эмоциональные, психологические и духовные аспекты интересующих вас вопросов. Упражнения и уроки этой книги специально подобраны для начинающих и совершенствующихся тарологов и подходят для любой колоды. В приложениях вы найдете словарь символов Таро, таблицы астрологических, нумерологических и стихийных соответствий и правила игры в Тарок, для которого, по всей вероятности, и были созданы эти карты. Для широкого круга читателей.</t>
        </r>
      </text>
    </comment>
    <comment ref="F108" authorId="0" shapeId="0" xr:uid="{9E27353B-B4D6-4E35-85F7-2E7113396AC1}">
      <text>
        <r>
          <rPr>
            <b/>
            <sz val="9"/>
            <color indexed="16"/>
            <rFont val="Tahoma"/>
            <family val="2"/>
            <charset val="204"/>
          </rPr>
          <t>Редко можно встретить книгу, в которой подробно разъяснялось бы, как энергетическая структура человека соответствует символике и значениям карт. Но именно на этой основе и возникает стройная система Таро. Она раскрывается в подробном рассмотрении автором трех разных колод: «Таро Райдера — Уэйта», «Русское календарное Таро» и «Таро времени». Таким образом, читатель насыщается многомерным полем смыслов различных карт, воодушевляющих его принять единство разных взглядов на мир и применить свое знание в практических раскладах уже на любой имеющейся у него колоде карт. Написанная интересно и образно, эта книга знаменует собой очередной этап в развитии эзотерической мысли.
Для широкого круга читателей</t>
        </r>
      </text>
    </comment>
    <comment ref="F109" authorId="0" shapeId="0" xr:uid="{09FC8892-D928-4D62-81F2-93033DB91FB1}">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10" authorId="0" shapeId="0" xr:uid="{51646034-2817-4C1E-BBC1-11576B1EAA1A}">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В данной книге Таро предстает как инструмент духовного роста, вспомогательное средство для достижения личностных целей, источник психологических и кармических открытий.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Эта книга предназначена как для начинающих, так и для более опытных гадателей.</t>
        </r>
      </text>
    </comment>
    <comment ref="F111" authorId="0" shapeId="0" xr:uid="{155C283C-7D5B-4642-8E5D-40A288B49FBA}">
      <text>
        <r>
          <rPr>
            <b/>
            <sz val="9"/>
            <color indexed="16"/>
            <rFont val="Tahoma"/>
            <family val="2"/>
            <charset val="204"/>
          </rPr>
          <t>Многие книги говорят о гадании, но ни одна не учит процессу. Эта работа является исключением. В ней автор систематизирует свой многолетний опыт и щедро делится им с читателями.
Роль символов в нашей жизни и в практике предсказателя, умение читать их и доводить информацию до клиента и, главное, типы приходящих на прием людей - вот основной материал книги. На базе его передается знание о том, как происходит процесс гадания на картах, кофейной гуще, чае или, скажем, кристаллах.
Но основное, как посчитал автор, это Таро. Теория и практика карт, тесты, расклады, увлекательная нумерология "Марсельского Таро", символы "Райдера-Уайта" и, наконец, соблазнительная колода "Манара" ожидают в этой книге читателя.
Книга рассчитана на широкий круг читателей.</t>
        </r>
      </text>
    </comment>
    <comment ref="F113" authorId="0" shapeId="0" xr:uid="{8FD18E21-CE77-4831-B5A9-B7299E66C557}">
      <text>
        <r>
          <rPr>
            <b/>
            <sz val="9"/>
            <color indexed="16"/>
            <rFont val="Tahoma"/>
            <family val="2"/>
            <charset val="204"/>
          </rPr>
          <t>Войдите в мир ревущих моторов и блестящего металла, цилиндров и шелковых платьев с корсетами, латунных летных очков и летающих дирижаблей, где варианты альтернативной истории развиваются среди приключений, фантазии и магии.
От молодого трубочиста в роли Глупца до загадочной пророчицы в роли Верховной Жрицы… Канонические образы колоды "Викторианского Таро" раскрывают динамичную взаимосвязь между людьми и механизмами, природой и техникой, светом и тьмой.
Пользуясь этим руководством, вы:
- обогатите ваше путешествие в мир Таро знанием основ этого вида гаданий на картах;
- узнаете главные значения всех 78 карт;
- познакомитесь с полезными раскладами и примерами толкования.</t>
        </r>
      </text>
    </comment>
    <comment ref="F114" authorId="0" shapeId="0" xr:uid="{E3366344-97DC-46D4-84B0-7FC077E624B7}">
      <text>
        <r>
          <rPr>
            <b/>
            <sz val="9"/>
            <color indexed="16"/>
            <rFont val="Tahoma"/>
            <family val="2"/>
            <charset val="204"/>
          </rPr>
          <t>В комплект входит книга Александра Асова "Волшебное Таро Руси" (мягкая обложка, 128 стр.) и колода "Русское таро" (60 карт размером 6,6х12 см.). Упаковкой служит коробка из жёсткого картона.</t>
        </r>
      </text>
    </comment>
    <comment ref="F115" authorId="0" shapeId="0" xr:uid="{7336B0B3-3539-46AA-AA70-1EE5FAA5C926}">
      <text>
        <r>
          <rPr>
            <b/>
            <sz val="9"/>
            <color indexed="16"/>
            <rFont val="Tahoma"/>
            <family val="2"/>
            <charset val="204"/>
          </rPr>
          <t>В комплект входит книга и 25 карт.
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16" authorId="0" shapeId="0" xr:uid="{9782ECE4-C62F-4034-B3DC-9AB968C17DF3}">
      <text>
        <r>
          <rPr>
            <b/>
            <sz val="9"/>
            <color indexed="16"/>
            <rFont val="Tahoma"/>
            <family val="2"/>
            <charset val="204"/>
          </rPr>
          <t>Перед Вами колода Марсельского Таро, созданная в 1751 г. Клодом Бурделем, пусть и выполненная в новых красках и с золочением, что призвано придать ей еще более интригующий характер, усилить способность стимулировать воображение и интуицию. Золото - совершенный металл, яркий, как сам свет, и повсеместно воспринимаемый как символ совершенства. Он ассоциируется со знанием, правдой и духовным ростом, вступает в контакт с божественным началом, присутствующим в каждом из нас. Поэтому предлагаемая колода может являться источником вдохновения как для толкования карт Таро, так и для их использования в целях медитации, самоанализа, личного и духовного самосовершествования. Колода карт Таро состоит из 78 карт: 22 карты Старших Арканов и 56 карт Младших Арканов. Размер карты 6,6х12 см. На картах приводятся их старые французские названия, заимствованные у колоды Марсельского таро 1751 г. работы Клода Бурделя, вдохновившей на это издание.</t>
        </r>
      </text>
    </comment>
    <comment ref="F117" authorId="0" shapeId="0" xr:uid="{A34E38D3-1C27-4529-8B4E-882985A388AB}">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18" authorId="0" shapeId="0" xr:uid="{7BA6655F-2ADC-4E0D-8FD9-9C1861746400}">
      <text>
        <r>
          <rPr>
            <b/>
            <sz val="9"/>
            <color indexed="16"/>
            <rFont val="Tahoma"/>
            <family val="2"/>
            <charset val="204"/>
          </rPr>
          <t>Колода в данном мини-наборе полностью идентична аналогичной колоде в "большом" наборе "Золоченое Таро". Любители Таро наверняка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и Земли. 
Вы на пороге большого путешествия. Эти прекрасные изображения станут вашими проводниками на пути осознания собственной жизни, выбора, который вам предстоит в ней делать, грядущих подарков судьбы и жизненных испытаний. Задайте вопрос, перемешайте карты, разложите их и откройте для себя свое будущее и собственные возможности. Хорошенько всмотритесь и познайте себя, свои мотивы и чаяния.</t>
        </r>
      </text>
    </comment>
    <comment ref="F119" authorId="0" shapeId="0" xr:uid="{C7AE794A-7CA7-4FE7-B343-DFA59FA361D8}">
      <text>
        <r>
          <rPr>
            <b/>
            <sz val="9"/>
            <color indexed="16"/>
            <rFont val="Tahoma"/>
            <family val="2"/>
            <charset val="204"/>
          </rPr>
          <t>Любители Таро наверняка высоко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с Землей.</t>
        </r>
      </text>
    </comment>
    <comment ref="F120" authorId="0" shapeId="0" xr:uid="{E745A0A4-D36B-44E1-A841-4685CBED3989}">
      <text>
        <r>
          <rPr>
            <b/>
            <sz val="9"/>
            <color indexed="16"/>
            <rFont val="Tahoma"/>
            <family val="2"/>
            <charset val="204"/>
          </rPr>
          <t>Любителям карточных игр и фокусов представляем интереснейшую новинку: набор крапленых карт! В наборе стандартная колода из 54 заранее крапленых карт, инструкция, по которой вы легко научитесь распознавать масти и достоинства карт, и книга, объясняющая, как с помощью этой колоды удивить друзей и знакомых интересными фокусами или "сорвать куш" в товарищеской игре. Немало интересных вечеров гарантированы как взрослым, так и детям!         
Входящая в набор книга освещает историю создания крапленых карт и раскрывает их особенности. Рассказано об использовании таких карт не только в шулерской игре, но и в фокусах. Описаны основы некоторых карточных игр: Bone-ace, преферанс, бридж и бура.
Для широкого круга читателей.</t>
        </r>
      </text>
    </comment>
    <comment ref="F121" authorId="0" shapeId="0" xr:uid="{F896C1D0-0F61-4392-BAF0-1FE12CB3568B}">
      <text>
        <r>
          <rPr>
            <b/>
            <sz val="9"/>
            <color indexed="16"/>
            <rFont val="Tahoma"/>
            <family val="2"/>
            <charset val="204"/>
          </rPr>
          <t>Представляем подарочный набор в твердой коробке, состоящий из 72 карт и книги по гаданию.
Эта оригинальная и простая в применении предсказательная система и одновременно практическое введение в лунную астрологию позволит вам координировать свою жизнь в соответствии с пульсирующими ритмами Луны и выполнять глубокое, многоуровневое толкование лунных карт.
Колода состоит из 72 богато иллюстрированных гадальных карт, содержащих образные символические изображения, представляющие восемь фаз Луны (в каждой из четырех астрологических стихий),  12 лунных богинь и 28 лунных домов. Обращайтесь к приведенным в книге лунным таблицам для точного определения фаз Луны и астрологического знака, в котором появляется ночное светило, с тем, чтобы пролить свет на текущее состояние волнующего вас вопроса, после чего знакомьтесь с предлагаемыми методами толкования и детальной интерпретацией карт ради выяснения наилучшего порядка действий. 
Для широкого круга читателей.</t>
        </r>
      </text>
    </comment>
    <comment ref="F122" authorId="0" shapeId="0" xr:uid="{F55A71EF-2B78-4380-A370-ACD4D44B6429}">
      <text>
        <r>
          <rPr>
            <b/>
            <sz val="9"/>
            <color indexed="16"/>
            <rFont val="Tahoma"/>
            <family val="2"/>
            <charset val="204"/>
          </rPr>
          <t>Простое руководство для понимания того, как можно использовать маятник для улучшения своей жизни. В доступном и ясном стиле Ричард Вебстер знакомит с 50 практическими и духовными упражнениями, которые рекомендует выполнить с помощью маятника.
Как пользоваться маятником, начиная с его выбора и заканчивая поиском потерянных предметов, вопросами прорицания и ответами на них, а также общением с духами.
Маятник может раскрывать информацию, которую трудно найти другими способами, и эта книга предоставляет такие возможности, о которых вы, возможно, никогда раньше не задумывались. Узнайте, как сбалансировать свои чакры, работать с ангелами-хранителями, уменьшить стресс, общаться телепатически, продвигать свою карьеру и многое другое.
Используйте маятник, чтобы:
- интерпретировать сны;
- защититься от пагубного излучения;
- освободиться от негатива;
Для широкого круга читателей.</t>
        </r>
      </text>
    </comment>
    <comment ref="F123" authorId="0" shapeId="0" xr:uid="{4DD09928-9457-4CCF-8C22-EEB851A04C8E}">
      <text>
        <r>
          <rPr>
            <b/>
            <sz val="9"/>
            <color indexed="16"/>
            <rFont val="Tahoma"/>
            <family val="2"/>
            <charset val="204"/>
          </rPr>
          <t>Представляем комплект "Оракул "Практических форм", в который входит книга (мягкая обложка, 192 стр.) и 37 карт (размер карты 7х10 см, плотность картона 300 г/м2, покрытие - карточный лак). Упаковкой служит коробка из мягкого картона.
Авторы данной колоды предлагают читателю несложные в исполнении, но продуманные и действенные способы  работы с оракулом как с магическим инструментом.
Рунические связи помогут вам влиять на события. Книга предназначена как для предсказательного, так и для практического применения. Каждый отдельный аркан - это магический инструмент, который будет полезен в определенной жизненной сфере.
Руны помогут:
- снять магический и бытовой негатив;
- очистить сознание и дом от негативных блоков;
- исцелить человека от болезни;
- защитить дом от магии, духов и сущностей;
- настроить на удачу, успех, привлечение финансов, карьерный рост;
- впустить в дом радость, счастье и хорошее настроение, гармонизировать семейные отношения;
- найти свою вторую половинку;
- наказать или проучить недоброжелателя;
- воспользоваться даром ясновидения, открыть дороги для развития.
Это ключи, с помощью которых Вы сможете открывать любые двери.</t>
        </r>
      </text>
    </comment>
    <comment ref="F124" authorId="0" shapeId="0" xr:uid="{D5151420-EE7C-44C7-A387-710EF30920AC}">
      <text>
        <r>
          <rPr>
            <b/>
            <sz val="9"/>
            <color indexed="16"/>
            <rFont val="Tahoma"/>
            <family val="2"/>
            <charset val="204"/>
          </rPr>
          <t>Перед вами подарочный комплект, содержащий книгу Харальда Йостена «Оракул Ленорман Синяя сова» (Lenormand BLUE OWL) и великолепную колоду из 36 карт, отпечатанную в Германии.
С помощью карт мы концентрируемся на важных жизненных вопросах или повседневных
проблемах. Карточный расклад становится для нас средством постижения действительности. А следуя вдохновенным подсказкам оракула, мы можем стать творцом своего будущего.
Откройте силу, которая таится внутри вас!</t>
        </r>
      </text>
    </comment>
    <comment ref="F125" authorId="0" shapeId="0" xr:uid="{BE57D9CB-D374-4049-A308-923285F32C9D}">
      <text>
        <r>
          <rPr>
            <b/>
            <sz val="9"/>
            <color indexed="16"/>
            <rFont val="Tahoma"/>
            <family val="2"/>
            <charset val="204"/>
          </rPr>
          <t>Авторское пособие от практикующего психолога Эльвиры Моисеевой поможет справиться с приступами тревоги у себя или близких.
Формат карт 81 х 115 мм, картон 300г/м2, лак
Набор авторских карт, составленных на основе техники научно-ориентированного подхода в психотерапии. Они помогут осознанно формировать понимание того, что с вами происходит, тренировать навык управления вниманием а также управлять своим тревожным состоянием и тренироваться в  самоподдержке и самообладании.
В набор входит брошюрка, включающая методические рекомендации по использованию карт.</t>
        </r>
      </text>
    </comment>
    <comment ref="F126" authorId="0" shapeId="0" xr:uid="{367E9BA2-B266-442E-9817-53D0FB7BA4CF}">
      <text>
        <r>
          <rPr>
            <b/>
            <sz val="9"/>
            <color indexed="16"/>
            <rFont val="Tahoma"/>
            <family val="2"/>
            <charset val="204"/>
          </rPr>
          <t>В своей книге Джозефин Эллершоу делится с читателями советами, простыми для понимания рекомендациями и не требующей больших временных затрат техникой, выработанными на основе более чем 30-летнего опыта толкования карт Таро. С помощью красивой колоды Золоченого Таро вы узнаете, как 78 карт связаны между собой, как они усиливают наше интуитивное зрение с уникальным слиянием их энергий в раскладах. Приводится перечень карточных комбинаций, обычно указывающих на конкретные события (свадьбу, беременность, новую работу и многое другое). С этим дружелюбным пособием откройте для себя простой путь к толкованию карт Таро. 
Для широкого круга читателей.</t>
        </r>
      </text>
    </comment>
    <comment ref="F127" authorId="0" shapeId="0" xr:uid="{3E7C5531-4C73-494F-8941-1D3F9E3BEC35}">
      <text>
        <r>
          <rPr>
            <b/>
            <sz val="9"/>
            <color indexed="16"/>
            <rFont val="Tahoma"/>
            <family val="2"/>
            <charset val="204"/>
          </rPr>
          <t>Руны -- это инструмент для познания себя и внутреннего роста, пробуждающий наш потенциал, активизирующий тайные силы, питающий наши энергетические центры, восстанавливающий священный контакт с богами, подтверждая нерушимую связь между землей и небом. С помощью этой книги вы познакомитесь с каждой руной, узнаете ее значение, магические свойства и области, которыми она управляет, научитесь интерпретировать руну в раскладе. 
Для широкого круга читателей.</t>
        </r>
      </text>
    </comment>
    <comment ref="F128" authorId="0" shapeId="0" xr:uid="{512C8912-278C-4BD6-A09C-C71B5BB9D698}">
      <text>
        <r>
          <rPr>
            <b/>
            <sz val="9"/>
            <color indexed="16"/>
            <rFont val="Tahoma"/>
            <family val="2"/>
            <charset val="204"/>
          </rPr>
          <t>Представляем комплект "Русское календарное Таро", в который входит книга (мягкая обложка, 112 стр.) и 78 карт Таро (размер карты 6,6х12 см, плотность 300 г/м2, матовая ламинация). Упаковкой служит коробка из мягкого картона.
Карты способны показать любые изменения в жизни или судьбе человека. В некоторых раскладах они могут сообщить и о времени, когда события могут произойти или уже происходили. Представляемая колода не только отражает события и даты, но и знакомит с огромным пластом русской живописи: произведениями таких художников, как В. Перов и С. Виноградов, фрагментами работ других русских мастеров живописи 19 века. В книге представлены небольшие расклады, позволяющие во время гадания уточнить какую-нибудь информацию или ответить на неожиданный вопрос. Это Быстрый расклад, Русский расклад, Универсальный расклад, расклад "Долголетие".
Символика карт Таро вдохновляет нас к предсказаниям, которые в чем-то сродни творчеству. Из рук в руки она передает нам вдохновение создавших её художников. Вот почему у людей, что любят и ценят Таро, возникает настоящая радость при появлении новых, выполненных специалистами в своем деле прекрасных колод.
Увековечивая в своих полотнах быт, а также представления о жизни современников, многие русские художники передали нам "остановленное в вечности время". Тарологом Алексеем Клюевым выделена символичность во фрагментах этих культурных ценностей. Она ведет нас к получению вдохновения или созданию предсказаний.</t>
        </r>
      </text>
    </comment>
    <comment ref="F129" authorId="0" shapeId="0" xr:uid="{BF37E5D7-87F2-4C68-A077-60D7AC23E008}">
      <text>
        <r>
          <rPr>
            <b/>
            <sz val="9"/>
            <color indexed="16"/>
            <rFont val="Tahoma"/>
            <family val="2"/>
            <charset val="204"/>
          </rPr>
          <t>В комплект входит книга (мягкая обложка, 352 стр.) и колода из 80 карт. Упаковкой служит коробка из твердого картона.
Эта увлекательная книга описывает новую, оригинальную и сильную колоду Таро "Квест" (или "Поиск") и дает всю необходимую информацию для успешного гадания: объяснение символов, характеристики Арканов, описание карт и раскладов, методики, предсказания, правила хранения карт и ритуал работы с ними. В оформление карт введены алфавит, астрологические, рунические и каббалистические аспекты, символы "Ицзин", напоминание о влиянии минералов и кристаллов. Вас ждет яркое и волнующее путешествие в мир интуиции и воображения, в конце которого есть реальные ответы на все случаи жизни.
Для широкого круга читателей.</t>
        </r>
      </text>
    </comment>
    <comment ref="F130" authorId="0" shapeId="0" xr:uid="{51495AC7-FDE8-467D-964E-B0F936945CE3}">
      <text>
        <r>
          <rPr>
            <b/>
            <sz val="9"/>
            <color indexed="16"/>
            <rFont val="Tahoma"/>
            <family val="2"/>
            <charset val="204"/>
          </rPr>
          <t>Новое издание нестареющей классики - колода Уэйта!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31" authorId="0" shapeId="0" xr:uid="{A73AD0AF-7129-4873-870C-FD947E7A7819}">
      <text>
        <r>
          <rPr>
            <b/>
            <sz val="9"/>
            <color indexed="16"/>
            <rFont val="Tahoma"/>
            <family val="2"/>
            <charset val="204"/>
          </rPr>
          <t>Новое издание нестареющей классики - колода Уэйта! Теперь и в формате Pocket (размер карты 5.7 х 8.9 см.).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32" authorId="0" shapeId="0" xr:uid="{3B457E1E-0ABA-4086-B2B2-F60CEFF8B4D8}">
      <text>
        <r>
          <rPr>
            <b/>
            <sz val="9"/>
            <color indexed="16"/>
            <rFont val="Tahoma"/>
            <family val="2"/>
            <charset val="204"/>
          </rPr>
          <t>Представляем подарочный набор в твердой коробке, состоящий из 78 карт и книги по гаданию.
Добро пожаловать в Страну чудес, где воздух искрится от откровений, а легкий ветерок пропитан мудростью. "Таро в Стране чудес" представляет колоду, в которой Таро встречается с персонажами похождений Алисы. Сохраняющие верность традиции, воплощенной в колоде Райдера-Уэйта-Смит, и несущие на себе изображения сказочных существ Льюиса Кэррола, карты приглашают в прекрасный мир отраженной реальности, пробуждающий интуицию и возбуждающий сознание и дух.</t>
        </r>
      </text>
    </comment>
    <comment ref="F133" authorId="0" shapeId="0" xr:uid="{80B7428F-F019-416B-BD91-37E1389F85FB}">
      <text>
        <r>
          <rPr>
            <b/>
            <sz val="9"/>
            <color indexed="16"/>
            <rFont val="Tahoma"/>
            <family val="2"/>
            <charset val="204"/>
          </rPr>
          <t>Творцы Таро были мудры - они видели суетность целовеческой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
Используйте Таро для:
- медитации
- предсказания судьбы
- самопознания
- духовного развития
- поисков истины и тайны творения
Таро - ключ, а где ключ, там должна быть и дверь. Где-то за этой дверью вас ждут ответы на все вопросы - простые и сложные, житейские и духовные.</t>
        </r>
      </text>
    </comment>
    <comment ref="F134" authorId="0" shapeId="0" xr:uid="{37E41670-069E-4FC6-9BED-3B609BD98DE0}">
      <text>
        <r>
          <rPr>
            <b/>
            <sz val="9"/>
            <color indexed="16"/>
            <rFont val="Tahoma"/>
            <family val="2"/>
            <charset val="204"/>
          </rPr>
          <t>В комплекте: книга Ричарда Вебстера "Таро на каждый день" и колода "Универсальное таро" (78 карт. Отпечатано в Италии)
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35" authorId="0" shapeId="0" xr:uid="{D0F4B969-B3A4-4F54-B290-72CDA04121B7}">
      <text>
        <r>
          <rPr>
            <b/>
            <sz val="9"/>
            <color indexed="16"/>
            <rFont val="Tahoma"/>
            <family val="2"/>
            <charset val="204"/>
          </rPr>
          <t>Колода Уайта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36" authorId="0" shapeId="0" xr:uid="{CCA3984C-6E4A-47CB-B20C-C6E10A9001A7}">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38" authorId="0" shapeId="0" xr:uid="{1ECA2EA7-52C8-48E1-8E21-39ACF1373E80}">
      <text>
        <r>
          <rPr>
            <b/>
            <sz val="9"/>
            <color indexed="16"/>
            <rFont val="Tahoma"/>
            <family val="2"/>
            <charset val="204"/>
          </rPr>
          <t>Имя идет рядом с человеком до конца жизни и влияет не только на его судьбу, но и на судьбы окружающих. Книга Бориса Хигира поможет вам заглянуть в глубины человеческой психики. Для этого не понадобятся специальные знания. По имени, отчеству и месяцу рождения вы сможете определить характер человека, поймете его поведение в обществе и семье, узнаете привычки, увлечения, предотвратите конфликты. Правильно подобранное имя делает человека уникальной личностью, с цельным характером, ярко выраженной индивидуальностью, умением блестяще мыслить. 
Выбирайте правильное имя и будьте счастливы!</t>
        </r>
      </text>
    </comment>
  </commentList>
</comments>
</file>

<file path=xl/sharedStrings.xml><?xml version="1.0" encoding="utf-8"?>
<sst xmlns="http://schemas.openxmlformats.org/spreadsheetml/2006/main" count="1143" uniqueCount="536">
  <si>
    <t xml:space="preserve">       Прайс-лист</t>
  </si>
  <si>
    <t xml:space="preserve">ГРАНД-ФАИР </t>
  </si>
  <si>
    <t xml:space="preserve">издательская группа </t>
  </si>
  <si>
    <t>109428, Россия, Москва, Рязанский проспект, д.10 стр.2, офис 502     тел/факс +7 (996) 655-45-27      e-mail: ushakova@grand-fair.net      www.grand-fair.net</t>
  </si>
  <si>
    <t>Дата цен:</t>
  </si>
  <si>
    <t>Ваша скидка, %</t>
  </si>
  <si>
    <t>_03.07.26</t>
  </si>
  <si>
    <t>заполненный прайс отошлите на e-mail:  ushakova@grand-fair.net</t>
  </si>
  <si>
    <t>Итого, руб.</t>
  </si>
  <si>
    <t>Код</t>
  </si>
  <si>
    <t>ISBN</t>
  </si>
  <si>
    <t>Штрих-код</t>
  </si>
  <si>
    <t>~</t>
  </si>
  <si>
    <t>Автор</t>
  </si>
  <si>
    <t>Наименование</t>
  </si>
  <si>
    <t>Издательство</t>
  </si>
  <si>
    <t>Год</t>
  </si>
  <si>
    <t>Стр</t>
  </si>
  <si>
    <t>С</t>
  </si>
  <si>
    <t>Формат</t>
  </si>
  <si>
    <t>П/пл</t>
  </si>
  <si>
    <t>Стан
дарт</t>
  </si>
  <si>
    <t>Цена</t>
  </si>
  <si>
    <t>заказ,
штук</t>
  </si>
  <si>
    <t>Путеводители "Thomas Cook" pocket book</t>
  </si>
  <si>
    <t>978-5-8183-1886-8</t>
  </si>
  <si>
    <t>9785818318868</t>
  </si>
  <si>
    <t>Райан Левитт</t>
  </si>
  <si>
    <t>Берлин: Путеводитель/Pocket book</t>
  </si>
  <si>
    <t>ФАИР</t>
  </si>
  <si>
    <t>160</t>
  </si>
  <si>
    <t xml:space="preserve"> </t>
  </si>
  <si>
    <t>70Х90/32</t>
  </si>
  <si>
    <t>обл</t>
  </si>
  <si>
    <t>978-5-8183-1841-7</t>
  </si>
  <si>
    <t>9785818318417</t>
  </si>
  <si>
    <t>Кристиани Керри</t>
  </si>
  <si>
    <t>Вена: Путеводитель/Pocket book</t>
  </si>
  <si>
    <t>144</t>
  </si>
  <si>
    <t>978-5-8183-1951-3</t>
  </si>
  <si>
    <t>9785818319513</t>
  </si>
  <si>
    <t>Стемфи Нина</t>
  </si>
  <si>
    <t>Гавана: Путеводитель/Pocket book</t>
  </si>
  <si>
    <t>978-5-8183-1950-6</t>
  </si>
  <si>
    <t>9785818319506</t>
  </si>
  <si>
    <t>Андерсон Брайан и Элин</t>
  </si>
  <si>
    <t>Гран-Канария: Путеводитель/Pocket book</t>
  </si>
  <si>
    <t>128</t>
  </si>
  <si>
    <t>978-5-8183-1902-5</t>
  </si>
  <si>
    <t>9785818319025</t>
  </si>
  <si>
    <t>Сиви Лура, Гонсалез Розанна</t>
  </si>
  <si>
    <t>Доминиканская Республика: Путеводитель/Pocket book</t>
  </si>
  <si>
    <t>978-5-8183-1923-0</t>
  </si>
  <si>
    <t>9785818319230</t>
  </si>
  <si>
    <t>Росс Зоуи</t>
  </si>
  <si>
    <t>Дубай: Путеводитель/Pocket book</t>
  </si>
  <si>
    <t>978-5-8183-1918-6</t>
  </si>
  <si>
    <t>9785818319186</t>
  </si>
  <si>
    <t>Стоув Дебби</t>
  </si>
  <si>
    <t>Мальдивы: Путеводитель/Pocket book</t>
  </si>
  <si>
    <t>978-5-8183-1953-7</t>
  </si>
  <si>
    <t>9785818319537</t>
  </si>
  <si>
    <t>Келли Тони</t>
  </si>
  <si>
    <t>Мальорка: Путеводитель/Pocket book</t>
  </si>
  <si>
    <t>978-5-8183-1920-9</t>
  </si>
  <si>
    <t>9785818319209</t>
  </si>
  <si>
    <t>Роджерс Барбара Редклиф</t>
  </si>
  <si>
    <t>Мюнхен: Путеводитель/Pocket book</t>
  </si>
  <si>
    <t>978-5-8183-1843-1</t>
  </si>
  <si>
    <t>9785818318431</t>
  </si>
  <si>
    <t>Бишоп Ранда</t>
  </si>
  <si>
    <t>Нью-Йорк: Путеводитель/Pocket book</t>
  </si>
  <si>
    <t>978-5-8183-1817-2</t>
  </si>
  <si>
    <t>9785818318172</t>
  </si>
  <si>
    <t>Райс Крис и Мелани</t>
  </si>
  <si>
    <t>Родос и Кос: Путеводитель/Pocket book</t>
  </si>
  <si>
    <t>978-5-8183-1911-7</t>
  </si>
  <si>
    <t>9785818319117</t>
  </si>
  <si>
    <t>Леви Пет</t>
  </si>
  <si>
    <t>Сингапур: Путеводитель/Pocket book</t>
  </si>
  <si>
    <t>978-5-8183-1906-3</t>
  </si>
  <si>
    <t>9785818319063</t>
  </si>
  <si>
    <t>Таиланд: Путеводитель/Pocket book</t>
  </si>
  <si>
    <t>Путеводители "Berlitz"</t>
  </si>
  <si>
    <t>978-5-8183-2019-9</t>
  </si>
  <si>
    <t>9785818320199</t>
  </si>
  <si>
    <t>Каммингс Джо</t>
  </si>
  <si>
    <t>Бангкок: Путеводитель/Berlitz</t>
  </si>
  <si>
    <t>192</t>
  </si>
  <si>
    <t>978-5-8183-1716-8</t>
  </si>
  <si>
    <t>9785818317168</t>
  </si>
  <si>
    <t>Шлехт Нейл</t>
  </si>
  <si>
    <t>Барселона: Путеводитель/Berlitz</t>
  </si>
  <si>
    <t>978-5-8183-1892-9</t>
  </si>
  <si>
    <t>9785818318929</t>
  </si>
  <si>
    <t>Альтман Джек, Беннет Линдси</t>
  </si>
  <si>
    <t>Брюссель: Путеводитель/Berlitz</t>
  </si>
  <si>
    <t>978-5-8183-1826-4</t>
  </si>
  <si>
    <t>9785818318264</t>
  </si>
  <si>
    <t>Best!</t>
  </si>
  <si>
    <t>Форбс Эндрю, Эммонс Рон</t>
  </si>
  <si>
    <t>Вьетнам: Путеводитель/Berlitz</t>
  </si>
  <si>
    <t>978-5-8183-2022-9</t>
  </si>
  <si>
    <t>9785818320229</t>
  </si>
  <si>
    <t>Стенфорд Эмма, Инмен Ник</t>
  </si>
  <si>
    <t>Испания: путеводитель/Berlitz</t>
  </si>
  <si>
    <t>224</t>
  </si>
  <si>
    <t>978-5-8183-1728-1</t>
  </si>
  <si>
    <t>9785818317281</t>
  </si>
  <si>
    <t>Мерфи Пол</t>
  </si>
  <si>
    <t>Кипр: Путеводитель/Berlitz</t>
  </si>
  <si>
    <t>978-5-8183-2018-2</t>
  </si>
  <si>
    <t>9785818320182</t>
  </si>
  <si>
    <t>Берштейн Кен</t>
  </si>
  <si>
    <t>Китай: Путеводитель/Berlitz</t>
  </si>
  <si>
    <t>304</t>
  </si>
  <si>
    <t>978-5-8183-1929-2</t>
  </si>
  <si>
    <t>9785818319292</t>
  </si>
  <si>
    <t>Ренауф Норман</t>
  </si>
  <si>
    <t>Копенгаген: Путеводитель/Berlitz</t>
  </si>
  <si>
    <t>978-5-8183-1830-1</t>
  </si>
  <si>
    <t>9785818318301</t>
  </si>
  <si>
    <t>Мауэр Фред</t>
  </si>
  <si>
    <t>Куба: Путеводитель/Berlitz</t>
  </si>
  <si>
    <t>978-5-8183-1931-5</t>
  </si>
  <si>
    <t>9785818319315</t>
  </si>
  <si>
    <t>Мадейра: Путеводитель/Berlitz</t>
  </si>
  <si>
    <t>978-5-8183-1926-1</t>
  </si>
  <si>
    <t>9785818319261</t>
  </si>
  <si>
    <t>Мадрид: путеводитель. - 2-е изд., перераб. и доп./Berlitz</t>
  </si>
  <si>
    <t>978-5-8183-1831-8</t>
  </si>
  <si>
    <t>9785818318318</t>
  </si>
  <si>
    <t>Олтмен Джек</t>
  </si>
  <si>
    <t>Мюнхен: Путеводитель/Berlitz</t>
  </si>
  <si>
    <t>978-5-8183-1890-5</t>
  </si>
  <si>
    <t>9785818318905</t>
  </si>
  <si>
    <t>Эспсотер Анна Мария</t>
  </si>
  <si>
    <t>Норвегия: Путеводитель/ Berlitz</t>
  </si>
  <si>
    <t>70Х100/32</t>
  </si>
  <si>
    <t>978-5-8183-1905-6</t>
  </si>
  <si>
    <t>9785818319056</t>
  </si>
  <si>
    <t>Браун Джек</t>
  </si>
  <si>
    <t>Пекин: Путеводитель/Berlitz</t>
  </si>
  <si>
    <t>978-5-8183-1992-6</t>
  </si>
  <si>
    <t>9785818319926</t>
  </si>
  <si>
    <t>Запраускис Мартинс</t>
  </si>
  <si>
    <t>Рига: Путеводитель/Berlitz</t>
  </si>
  <si>
    <t>978-5-8183-1898-1</t>
  </si>
  <si>
    <t>9785818318981</t>
  </si>
  <si>
    <t>Браун Дж., Бэкенхеймер Маргарет</t>
  </si>
  <si>
    <t>Сингапур: Путеводитель/Berlitz</t>
  </si>
  <si>
    <t>978-5-8183-1833-2</t>
  </si>
  <si>
    <t>9785818318332</t>
  </si>
  <si>
    <t>Фостер Джейн</t>
  </si>
  <si>
    <t>Словения: Путеводитель/Berlitz</t>
  </si>
  <si>
    <t>978-5-8183-1704-5</t>
  </si>
  <si>
    <t>9785818317045</t>
  </si>
  <si>
    <t>Дэвид Бен</t>
  </si>
  <si>
    <t>Таиланд: Путеводитель/Berlitz</t>
  </si>
  <si>
    <t>176</t>
  </si>
  <si>
    <t>978-5-8183-1938-4</t>
  </si>
  <si>
    <t>9785818319384</t>
  </si>
  <si>
    <t>Любарски Джаред</t>
  </si>
  <si>
    <t>Токио: Путеводитель/Berlitz</t>
  </si>
  <si>
    <t>978-5-8183-1888-2</t>
  </si>
  <si>
    <t>9785818318882</t>
  </si>
  <si>
    <t>Шалес Мелисса</t>
  </si>
  <si>
    <t>Турецкое побережье: Путеводитель/Berlitz</t>
  </si>
  <si>
    <t>978-5-8183-2014-4</t>
  </si>
  <si>
    <t>9785818320144</t>
  </si>
  <si>
    <t>Парнелл Фрэн</t>
  </si>
  <si>
    <t>Хельсинки: Путеводитель/Berlitz</t>
  </si>
  <si>
    <t>978-5-8183-1713-7</t>
  </si>
  <si>
    <t>9785818317137</t>
  </si>
  <si>
    <t>Маккелви Робин</t>
  </si>
  <si>
    <t>Хорватия: Путеводитель/Berlitz</t>
  </si>
  <si>
    <t>978-5-8183-1762-5</t>
  </si>
  <si>
    <t>9785818317625</t>
  </si>
  <si>
    <t>Тейлор-Уилки Дорин</t>
  </si>
  <si>
    <t>Швеция: Путеводитель/Berlitz</t>
  </si>
  <si>
    <t>978-5-8183-1930-8</t>
  </si>
  <si>
    <t>9785818319308</t>
  </si>
  <si>
    <t>Феллоуз Элис, Уэстон Хилари</t>
  </si>
  <si>
    <t>Шотландия: Путеводитель/Berlitz</t>
  </si>
  <si>
    <t>978-5-8183-1993-3</t>
  </si>
  <si>
    <t>9785818319933</t>
  </si>
  <si>
    <t>Гэвин Томас</t>
  </si>
  <si>
    <t>Шри-Ланка: Путеводитель/Berlitz</t>
  </si>
  <si>
    <t>978-5-8183-1893-6</t>
  </si>
  <si>
    <t>9785818318936</t>
  </si>
  <si>
    <t>Олтман Джек</t>
  </si>
  <si>
    <t>Япония: Путеводитель/Berlitz</t>
  </si>
  <si>
    <t>Путеводители "Thomas Cook"</t>
  </si>
  <si>
    <t>978-5-8183-1937-7</t>
  </si>
  <si>
    <t>9785818319377</t>
  </si>
  <si>
    <t>Гастингс Мартин</t>
  </si>
  <si>
    <t>Вьетнам: Путеводитель. - 2-е изд., перераб. и доп.</t>
  </si>
  <si>
    <t>60Х84/16</t>
  </si>
  <si>
    <t>978-5-8183-1863-9</t>
  </si>
  <si>
    <t>9785818318639</t>
  </si>
  <si>
    <t>Брайант Сью</t>
  </si>
  <si>
    <t>Государство Израиль: Путеводитель</t>
  </si>
  <si>
    <t>978-5-8183-1884-4</t>
  </si>
  <si>
    <t>9785818318844</t>
  </si>
  <si>
    <t>Левитт Райан</t>
  </si>
  <si>
    <t>Доминиканская Республика: Путеводитель. - 2-е изд., перераб. и доп</t>
  </si>
  <si>
    <t>978-5-8183-1876-9</t>
  </si>
  <si>
    <t>9785818318769</t>
  </si>
  <si>
    <t>Дарк Диана</t>
  </si>
  <si>
    <t>Дубай: Путеводитель. - 2-е изд., перераб. и доп.</t>
  </si>
  <si>
    <t>978-5-8183-1839-4</t>
  </si>
  <si>
    <t>9785818318394</t>
  </si>
  <si>
    <t>Холмс Роберт</t>
  </si>
  <si>
    <t>Калифорния: Путеводитель. - 2-е изд., перераб. и доп.</t>
  </si>
  <si>
    <t>978-5-8183-1811-0</t>
  </si>
  <si>
    <t>9785818318110</t>
  </si>
  <si>
    <t>Симпсон Скотт</t>
  </si>
  <si>
    <t>Краков: Путеводитель</t>
  </si>
  <si>
    <t>978-5-8183-1750-2</t>
  </si>
  <si>
    <t>9785818317502</t>
  </si>
  <si>
    <t>Куба: Путеводитель. 3-е изд., перераб. и доп.</t>
  </si>
  <si>
    <t>978-5-8183-1875-2</t>
  </si>
  <si>
    <t>9785818318752</t>
  </si>
  <si>
    <t>Ник Ханна</t>
  </si>
  <si>
    <t>Малайзия и Сингапур: Путеводитель. - 2-е изд., перераб. и доп.</t>
  </si>
  <si>
    <t>978-5-8183-1736-6</t>
  </si>
  <si>
    <t>9785818317366</t>
  </si>
  <si>
    <t>Тисдел Найджел</t>
  </si>
  <si>
    <t>Мальорка: Путеводитель</t>
  </si>
  <si>
    <t>978-5-8183-1779-3</t>
  </si>
  <si>
    <t>9785818317793</t>
  </si>
  <si>
    <t>Гриньков Владимир</t>
  </si>
  <si>
    <t>Москва: Путеводитель</t>
  </si>
  <si>
    <t>978-5-8183-1768-7</t>
  </si>
  <si>
    <t>9785818317687</t>
  </si>
  <si>
    <t>Объединённые Арабские Эмираты: Путеводитель</t>
  </si>
  <si>
    <t>978-5-8183-1774-8</t>
  </si>
  <si>
    <t>9785818317748</t>
  </si>
  <si>
    <t>Оман: Путеводитель</t>
  </si>
  <si>
    <t>978-5-8183-1550-8</t>
  </si>
  <si>
    <t>9785818315508</t>
  </si>
  <si>
    <t>Макдоналд Джордж</t>
  </si>
  <si>
    <t>Пекин и Северный Китай: Путеводитель</t>
  </si>
  <si>
    <t>978-5-8183-1878-3</t>
  </si>
  <si>
    <t>9785818318783</t>
  </si>
  <si>
    <t>Робертс Катерина</t>
  </si>
  <si>
    <t>Сейшельские острова: Путеводитель</t>
  </si>
  <si>
    <t>978-5-8183-1809-7</t>
  </si>
  <si>
    <t>9785818318097</t>
  </si>
  <si>
    <t>Дэвис Бен</t>
  </si>
  <si>
    <t>Таиланд: Путеводитель. - 3-е изд., перераб. и доп.</t>
  </si>
  <si>
    <t>60X90/16</t>
  </si>
  <si>
    <t>978-5-8183-1573-7</t>
  </si>
  <si>
    <t>9785818315737</t>
  </si>
  <si>
    <t>Уотсон Дэвид</t>
  </si>
  <si>
    <t>Танзания и Занзибар: Путеводитель</t>
  </si>
  <si>
    <t>978-5-8183-1913-1</t>
  </si>
  <si>
    <t>9785818319131</t>
  </si>
  <si>
    <t>Тель-Авив и Иерусалим: Путеводитель</t>
  </si>
  <si>
    <t>978-5-8183-1785-4</t>
  </si>
  <si>
    <t>9785818317854</t>
  </si>
  <si>
    <t>Голди Робин</t>
  </si>
  <si>
    <t>Эстония: Путеводитель.- 2 изд., перераб. и доп.</t>
  </si>
  <si>
    <t>978-5-8183-1617-8</t>
  </si>
  <si>
    <t>9785818316178</t>
  </si>
  <si>
    <t>Кэдмен Майк</t>
  </si>
  <si>
    <t>Южная Африка: Путеводитель. 2-е изд., испр. и доп.</t>
  </si>
  <si>
    <t>Путеводители серии "Глазами очевидца"</t>
  </si>
  <si>
    <t>978-5-902839-09-5</t>
  </si>
  <si>
    <t>9785902839095</t>
  </si>
  <si>
    <t>Серебряков С.О.</t>
  </si>
  <si>
    <t>Германия: Франкфурт-на-Майне и Висбаден. Путеводитель серии "Глазами очевид</t>
  </si>
  <si>
    <t>Ардженто Груп</t>
  </si>
  <si>
    <t>148</t>
  </si>
  <si>
    <t>978-5-902839-15-6</t>
  </si>
  <si>
    <t>9785902839156</t>
  </si>
  <si>
    <t>Пугачева Е.В.</t>
  </si>
  <si>
    <t>Швейцария: кантон Вале. Путеводитель серии "Глазами очевидца"</t>
  </si>
  <si>
    <t>232</t>
  </si>
  <si>
    <t>978-5-902839-23-1</t>
  </si>
  <si>
    <t>9785902839231</t>
  </si>
  <si>
    <t>Швейцария: Люцерн. Путеводитель серии "Глазами очевидца"</t>
  </si>
  <si>
    <t>248</t>
  </si>
  <si>
    <t>978-5-902839-21-7</t>
  </si>
  <si>
    <t>9785902839217</t>
  </si>
  <si>
    <t>Швейцария: термальные курорты, спа, клиники. Путеводитель серии "Глазами оч</t>
  </si>
  <si>
    <t>272</t>
  </si>
  <si>
    <t>Досуг.Увлечения</t>
  </si>
  <si>
    <t>978-5-8183-1972-8</t>
  </si>
  <si>
    <t>9785818319728</t>
  </si>
  <si>
    <t>Панченко Юрий Анатольевич</t>
  </si>
  <si>
    <t>Водитель-инспектор: разговор на равных. ЮГА. - 3-е изд., доп. и перераб.</t>
  </si>
  <si>
    <t>60Х90/16</t>
  </si>
  <si>
    <t>978-5-8183-1984-1</t>
  </si>
  <si>
    <t>9785818319841</t>
  </si>
  <si>
    <t>Майзингер Рольф</t>
  </si>
  <si>
    <t>История банкнот: тайны бумажных денег</t>
  </si>
  <si>
    <t>256</t>
  </si>
  <si>
    <t>70Х100/16</t>
  </si>
  <si>
    <t>7бц</t>
  </si>
  <si>
    <t>978-5-8183-1671-0</t>
  </si>
  <si>
    <t>9785818316710</t>
  </si>
  <si>
    <t>Коул Луиза , Викерс-Джонс Жиль</t>
  </si>
  <si>
    <t>Подиум. Уроки модельного мастерства</t>
  </si>
  <si>
    <t>84Х108/16</t>
  </si>
  <si>
    <t>978-5-8183-1982-7</t>
  </si>
  <si>
    <t>9785818319827</t>
  </si>
  <si>
    <t>Путешествия в мире денег</t>
  </si>
  <si>
    <t>288</t>
  </si>
  <si>
    <t>978-5-8183-1983-4</t>
  </si>
  <si>
    <t>9785818319834</t>
  </si>
  <si>
    <t>Тайны банкнот: легенды и факты</t>
  </si>
  <si>
    <t>244</t>
  </si>
  <si>
    <t>Спорт</t>
  </si>
  <si>
    <t>978-5-8183-1488-4</t>
  </si>
  <si>
    <t>9785818314884</t>
  </si>
  <si>
    <t>Андерсон Дэвид</t>
  </si>
  <si>
    <t>Горнолыжная школа: Базовое руководство по снаряжению и технике катания</t>
  </si>
  <si>
    <t>978-5-8183-1535-5</t>
  </si>
  <si>
    <t>9785818315355</t>
  </si>
  <si>
    <t>Арни Уилсон</t>
  </si>
  <si>
    <t>Мировой атлас горнолыжных курортов</t>
  </si>
  <si>
    <t>60Х90/8</t>
  </si>
  <si>
    <t>Настольная книга бизнесмена</t>
  </si>
  <si>
    <t>978-5-8183-1990-2</t>
  </si>
  <si>
    <t>9785818319902</t>
  </si>
  <si>
    <t>Попов Сергей Николаевич</t>
  </si>
  <si>
    <t>Думай и богатей в годы безденежья</t>
  </si>
  <si>
    <t>84Х108/32</t>
  </si>
  <si>
    <t>978-5-8183-1964-3</t>
  </si>
  <si>
    <t>9785818319643</t>
  </si>
  <si>
    <t>Думай и богатей по-новому: Эра Водолея</t>
  </si>
  <si>
    <t>320</t>
  </si>
  <si>
    <t>978-5-8183-1538-6</t>
  </si>
  <si>
    <t>9785818315386</t>
  </si>
  <si>
    <t>Уильямс Линн</t>
  </si>
  <si>
    <t>Собеседование без проблем: Антикризисная программа</t>
  </si>
  <si>
    <t>интегральная</t>
  </si>
  <si>
    <t>Золотой фонд MLM</t>
  </si>
  <si>
    <t>978-5-8183-1557-7</t>
  </si>
  <si>
    <t>9785818315577</t>
  </si>
  <si>
    <t>Фэйлла Нэнси</t>
  </si>
  <si>
    <t>Женщины! Ваше время пришло!</t>
  </si>
  <si>
    <t>Библиотека MLM</t>
  </si>
  <si>
    <t>978-5-8183-1991-9</t>
  </si>
  <si>
    <t>9785818319919</t>
  </si>
  <si>
    <t>Фэйлла Дон</t>
  </si>
  <si>
    <t>10 уроков на салфетках:Стань хозяином своей жизни</t>
  </si>
  <si>
    <t>84X108/32</t>
  </si>
  <si>
    <t>978-5-8183-2037-3</t>
  </si>
  <si>
    <t>9785818320373</t>
  </si>
  <si>
    <t>Фэйлла Дон, Фэйлла Нэнси</t>
  </si>
  <si>
    <t>Система: три ступени построения успешной MLM-организации</t>
  </si>
  <si>
    <t>112</t>
  </si>
  <si>
    <t>....для начинающих</t>
  </si>
  <si>
    <t>978-5-8183-1513-3</t>
  </si>
  <si>
    <t>9785818315133</t>
  </si>
  <si>
    <t>Бауэр Джери</t>
  </si>
  <si>
    <t>Нумерология для начинающих</t>
  </si>
  <si>
    <t>978-5-8183-1974-2</t>
  </si>
  <si>
    <t>9785818319742</t>
  </si>
  <si>
    <t>Предсказание будущего для начинающих</t>
  </si>
  <si>
    <t>978-5-8183-1372-6</t>
  </si>
  <si>
    <t>9785818313726</t>
  </si>
  <si>
    <t>Песчел Лиза</t>
  </si>
  <si>
    <t>Руны для начинающих</t>
  </si>
  <si>
    <t>978-5-8183-1430-3</t>
  </si>
  <si>
    <t>9785818314303</t>
  </si>
  <si>
    <t>Голландер П.Скотт</t>
  </si>
  <si>
    <t>Таро для начинающих</t>
  </si>
  <si>
    <t>400</t>
  </si>
  <si>
    <t>978-5-8183-1961-2</t>
  </si>
  <si>
    <t>9785818319612</t>
  </si>
  <si>
    <t>Брэндон Диана</t>
  </si>
  <si>
    <t>Толкование снов для начинающих</t>
  </si>
  <si>
    <t>978-5-8183-1425-9</t>
  </si>
  <si>
    <t>9785818314259</t>
  </si>
  <si>
    <t>Понд Дэвид</t>
  </si>
  <si>
    <t>Чакры для начинающих</t>
  </si>
  <si>
    <t>Таро</t>
  </si>
  <si>
    <t>978-5-8183-2003-8</t>
  </si>
  <si>
    <t>9785818320038</t>
  </si>
  <si>
    <t>Вебстер Ричард</t>
  </si>
  <si>
    <t>Большая книга предсказаний</t>
  </si>
  <si>
    <t>336</t>
  </si>
  <si>
    <t>978-5-8183-2052-6</t>
  </si>
  <si>
    <t>9785818320526</t>
  </si>
  <si>
    <t>Клюев Алексей Григорьевич</t>
  </si>
  <si>
    <t>Искусство работы с картами Таро: практическое пособие по гаданию</t>
  </si>
  <si>
    <t>344</t>
  </si>
  <si>
    <t>978-5-8183-2040-3</t>
  </si>
  <si>
    <t>9785818320403</t>
  </si>
  <si>
    <t>Поллак Рейчел</t>
  </si>
  <si>
    <t>Новое руководство по картам Таро</t>
  </si>
  <si>
    <t>240</t>
  </si>
  <si>
    <t>978-5-8183-2051-9</t>
  </si>
  <si>
    <t>9785818320519</t>
  </si>
  <si>
    <t>Клюев Алексей</t>
  </si>
  <si>
    <t>Опыт раскладов Таро</t>
  </si>
  <si>
    <t>978-5-8183-1968-1</t>
  </si>
  <si>
    <t>9785818319681</t>
  </si>
  <si>
    <t>Джордж Рана</t>
  </si>
  <si>
    <t>Полное руководство по картам Ленорман</t>
  </si>
  <si>
    <t>384</t>
  </si>
  <si>
    <t>978-5-8183-2030-4</t>
  </si>
  <si>
    <t>9785818320304</t>
  </si>
  <si>
    <t>Мур Барбара</t>
  </si>
  <si>
    <t>Полное руководство по раскладам Таро</t>
  </si>
  <si>
    <t>978-5-8183-1615-4</t>
  </si>
  <si>
    <t>9785818316154</t>
  </si>
  <si>
    <t>Михельсен Тереза</t>
  </si>
  <si>
    <t>Полное руководство по Таро</t>
  </si>
  <si>
    <t>978-5-8183-2043-4</t>
  </si>
  <si>
    <t>9785818320434</t>
  </si>
  <si>
    <t>Семь ступеней Таро</t>
  </si>
  <si>
    <t>978-5-8183-1975-9</t>
  </si>
  <si>
    <t>9785818319759</t>
  </si>
  <si>
    <t>Таро на каждый день / книга</t>
  </si>
  <si>
    <t>208</t>
  </si>
  <si>
    <t>978-5-8183-1226-2</t>
  </si>
  <si>
    <t>9785818312262</t>
  </si>
  <si>
    <t>Филадоро Массимилиано</t>
  </si>
  <si>
    <t>Универсальное таро / книга</t>
  </si>
  <si>
    <t>978-5-8183-1621-5</t>
  </si>
  <si>
    <t>9785818316215</t>
  </si>
  <si>
    <t>Учебник Таро: Традиции, карты Таро, психология и практика гаданий</t>
  </si>
  <si>
    <t>978-5-8183-1883-7</t>
  </si>
  <si>
    <t>9785818318837</t>
  </si>
  <si>
    <t>Викторианское Таро / комплект книга + карты</t>
  </si>
  <si>
    <t>картон</t>
  </si>
  <si>
    <t>978-5-8183-2045-8</t>
  </si>
  <si>
    <t>9785818320458</t>
  </si>
  <si>
    <t>Александр Асов</t>
  </si>
  <si>
    <t>Волшебное Таро Руси / комплект книга+карты</t>
  </si>
  <si>
    <t>978-5-8183-1987-2</t>
  </si>
  <si>
    <t>9785818319872</t>
  </si>
  <si>
    <t>Асов Александр Игоревич</t>
  </si>
  <si>
    <t>Волшебные руны славян / комплект книга + карты</t>
  </si>
  <si>
    <t>978-5-8183-1999-5</t>
  </si>
  <si>
    <t>9785818319995</t>
  </si>
  <si>
    <t>Золотое Марсельское Таро / карты</t>
  </si>
  <si>
    <t>80</t>
  </si>
  <si>
    <t>70Х100</t>
  </si>
  <si>
    <t>978-5-8183-1861-5</t>
  </si>
  <si>
    <t>9785818318615</t>
  </si>
  <si>
    <t>Золотое универсальное Таро / карты</t>
  </si>
  <si>
    <t>978-5-8183-2039-7</t>
  </si>
  <si>
    <t>9785818320397</t>
  </si>
  <si>
    <t>Чиро Марчетти, Барбара Мур</t>
  </si>
  <si>
    <t>Золоченое Таро (78 карт и руководство по гаданию)</t>
  </si>
  <si>
    <t>78</t>
  </si>
  <si>
    <t>карты</t>
  </si>
  <si>
    <t>978-5-8183-2029-8</t>
  </si>
  <si>
    <t>9785818320298</t>
  </si>
  <si>
    <t>Мур Барбара, Марчетти Чиро</t>
  </si>
  <si>
    <t>Королевское золоченое Таро / карты</t>
  </si>
  <si>
    <t>978-5-8183-2000-7</t>
  </si>
  <si>
    <t>9785818320007</t>
  </si>
  <si>
    <t>Крапленые, или Донкины, карты / комплект книга+ 54 карты</t>
  </si>
  <si>
    <t>978-5-8183-2005-2</t>
  </si>
  <si>
    <t>9785818320052</t>
  </si>
  <si>
    <t>Смит Кэролайн, Эстроп Джон</t>
  </si>
  <si>
    <t>Лунный Оракул: пусть фазы Луны ведут вас по жизни/комплект книга+карты</t>
  </si>
  <si>
    <t>978-5-8183-2032-8</t>
  </si>
  <si>
    <t>9785818320328</t>
  </si>
  <si>
    <t>На что способен маятник / комплект книга + маятник</t>
  </si>
  <si>
    <t>978-5-8183-2049-6</t>
  </si>
  <si>
    <t>9785818320496</t>
  </si>
  <si>
    <t>Гаенкова Н., Горох А.</t>
  </si>
  <si>
    <t>Оракул "Практических форм"/ комплект книга+37 карт</t>
  </si>
  <si>
    <t>978-5-8183-2013-7</t>
  </si>
  <si>
    <t>9785818320137</t>
  </si>
  <si>
    <t>Йостен Харальд</t>
  </si>
  <si>
    <t>Оракул Ленорман "Синяя сова" / комплект книга + карты</t>
  </si>
  <si>
    <t>978-5-8183-2050-2</t>
  </si>
  <si>
    <t>9785818320502</t>
  </si>
  <si>
    <t>Эльвира Моисеева</t>
  </si>
  <si>
    <t>Пригласи тревогу на чай: пособие по самопомощи на 37 картах</t>
  </si>
  <si>
    <t>37</t>
  </si>
  <si>
    <t>81х115</t>
  </si>
  <si>
    <t>978-5-8183-1675-8</t>
  </si>
  <si>
    <t>9785818316758</t>
  </si>
  <si>
    <t>Эллершоу Джозефин</t>
  </si>
  <si>
    <t>Просто о Таро / комплект книга+карты</t>
  </si>
  <si>
    <t>978-5-8183-1654-3</t>
  </si>
  <si>
    <t>9785818316543</t>
  </si>
  <si>
    <t>Туан Лаура</t>
  </si>
  <si>
    <t>Руны: Магический алфавит богов / комплект книга + руны</t>
  </si>
  <si>
    <t>978-5-8183-2048-9</t>
  </si>
  <si>
    <t>9785818320489</t>
  </si>
  <si>
    <t>Клюев А.Г.</t>
  </si>
  <si>
    <t>Русское календарное Таро / комплект книга+ 78 карт</t>
  </si>
  <si>
    <t>978-5-8183-1539-3</t>
  </si>
  <si>
    <t>9785818315393</t>
  </si>
  <si>
    <t>Джозеф Эрнест Мартин</t>
  </si>
  <si>
    <t>Таро "Квест", или Таро "Поиск"/комплект книга+карты</t>
  </si>
  <si>
    <t>352</t>
  </si>
  <si>
    <t>978-5-8183-2031-1</t>
  </si>
  <si>
    <t>9785818320311</t>
  </si>
  <si>
    <t>Уэйт Артур Эдвард</t>
  </si>
  <si>
    <t>Таро А.Э.Уэйта</t>
  </si>
  <si>
    <t>978-5-8183-2036-6</t>
  </si>
  <si>
    <t>9785818320366</t>
  </si>
  <si>
    <t>Таро А.Э.Уэйта / формат Pocket</t>
  </si>
  <si>
    <t>978-5-8183-2004-5</t>
  </si>
  <si>
    <t>9785818320045</t>
  </si>
  <si>
    <t>Таро в Стране чудес / комплект книга+карты</t>
  </si>
  <si>
    <t>978-5-8183-1587-4</t>
  </si>
  <si>
    <t>9785818315874</t>
  </si>
  <si>
    <t>Голландер П. Скотт</t>
  </si>
  <si>
    <t>Таро для начинающих/комплект книга+карты</t>
  </si>
  <si>
    <t>978-5-8183-1958-2</t>
  </si>
  <si>
    <t>9785818319582</t>
  </si>
  <si>
    <t>Таро на каждый день / комплект книга+карты</t>
  </si>
  <si>
    <t>978-5-8183-1967-4</t>
  </si>
  <si>
    <t>9785818319674</t>
  </si>
  <si>
    <t>Уайт Артур Эдвард</t>
  </si>
  <si>
    <t>Таро: Колода Уайта</t>
  </si>
  <si>
    <t>978-5-8183-1620-8</t>
  </si>
  <si>
    <t>9785818316208</t>
  </si>
  <si>
    <t>Универсальное таро / карты</t>
  </si>
  <si>
    <t>Тайна имени</t>
  </si>
  <si>
    <t>978-5-8183-1963-6</t>
  </si>
  <si>
    <t>9785818319636</t>
  </si>
  <si>
    <t>Хигир Борис Юзекович</t>
  </si>
  <si>
    <t>Энциклопедия имен</t>
  </si>
  <si>
    <t>528</t>
  </si>
  <si>
    <t>Путеводители "Путешествуем сами"</t>
  </si>
  <si>
    <t>978-5-904138-10-3</t>
  </si>
  <si>
    <t>9785904138103</t>
  </si>
  <si>
    <t>Крыштановский В.</t>
  </si>
  <si>
    <t>Таиланд. - 2-е изд., испр. и доп./Путешествуем сами</t>
  </si>
  <si>
    <t>Крыштановский В.А.</t>
  </si>
  <si>
    <t>460</t>
  </si>
  <si>
    <t>Изд-во</t>
  </si>
  <si>
    <t>Подарочные наборы (Таро. Руны. Маятник)                    /НДС-22%/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</si>
</sst>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8"/>
      <name val="Arial"/>
      <family val="2"/>
      <charset val="204"/>
    </font>
    <font>
      <sz val="24"/>
      <color indexed="30"/>
      <name val="Times New Roman"/>
      <family val="1"/>
      <charset val="204"/>
    </font>
    <font>
      <b/>
      <sz val="16"/>
      <color indexed="30"/>
      <name val="Times New Roman"/>
      <family val="1"/>
      <charset val="204"/>
    </font>
    <font>
      <sz val="24"/>
      <color indexed="46"/>
      <name val="Times New Roman"/>
      <family val="1"/>
      <charset val="204"/>
    </font>
    <font>
      <sz val="10.5"/>
      <color indexed="58"/>
      <name val="Century Gothic"/>
      <family val="2"/>
      <charset val="204"/>
    </font>
    <font>
      <sz val="8"/>
      <color indexed="9"/>
      <name val="Arial"/>
      <family val="2"/>
      <charset val="204"/>
    </font>
    <font>
      <sz val="10.5"/>
      <color indexed="9"/>
      <name val="Century Gothic"/>
      <family val="2"/>
      <charset val="204"/>
    </font>
    <font>
      <sz val="8"/>
      <color indexed="12"/>
      <name val="Arial"/>
      <family val="2"/>
      <charset val="204"/>
    </font>
    <font>
      <sz val="11"/>
      <color indexed="12"/>
      <name val="Arial"/>
      <family val="2"/>
      <charset val="204"/>
    </font>
    <font>
      <b/>
      <sz val="10"/>
      <color indexed="8"/>
      <name val="Arial"/>
      <family val="2"/>
      <charset val="204"/>
    </font>
    <font>
      <sz val="9"/>
      <color indexed="10"/>
      <name val="Arial Narrow"/>
      <family val="2"/>
      <charset val="204"/>
    </font>
    <font>
      <b/>
      <sz val="9"/>
      <color indexed="8"/>
      <name val="Arial"/>
      <family val="2"/>
      <charset val="204"/>
    </font>
    <font>
      <sz val="16"/>
      <color indexed="8"/>
      <name val="Webdings"/>
      <family val="1"/>
      <charset val="2"/>
    </font>
    <font>
      <sz val="10"/>
      <color indexed="8"/>
      <name val="Arial"/>
      <family val="2"/>
      <charset val="204"/>
    </font>
    <font>
      <sz val="8"/>
      <color indexed="8"/>
      <name val="Arial"/>
      <family val="2"/>
      <charset val="204"/>
    </font>
    <font>
      <sz val="9"/>
      <color indexed="8"/>
      <name val="Arial"/>
      <family val="2"/>
      <charset val="204"/>
    </font>
    <font>
      <b/>
      <i/>
      <sz val="10"/>
      <color indexed="9"/>
      <name val="Arial"/>
      <family val="2"/>
      <charset val="204"/>
    </font>
    <font>
      <sz val="8"/>
      <color indexed="8"/>
      <name val="Arial Narrow"/>
      <family val="2"/>
      <charset val="204"/>
    </font>
    <font>
      <sz val="8"/>
      <color indexed="46"/>
      <name val="Arial"/>
      <family val="2"/>
      <charset val="204"/>
    </font>
    <font>
      <sz val="8"/>
      <color indexed="46"/>
      <name val="Arial Narrow"/>
      <family val="2"/>
      <charset val="204"/>
    </font>
    <font>
      <sz val="8"/>
      <color indexed="16"/>
      <name val="Arial Narrow"/>
      <family val="2"/>
      <charset val="204"/>
    </font>
    <font>
      <b/>
      <sz val="8"/>
      <color indexed="8"/>
      <name val="Arial"/>
      <family val="2"/>
      <charset val="204"/>
    </font>
    <font>
      <b/>
      <i/>
      <sz val="8"/>
      <color indexed="10"/>
      <name val="Arial"/>
      <family val="2"/>
      <charset val="204"/>
    </font>
    <font>
      <b/>
      <sz val="9"/>
      <color indexed="81"/>
      <name val="Tahoma"/>
      <charset val="1"/>
    </font>
    <font>
      <b/>
      <sz val="9"/>
      <color indexed="16"/>
      <name val="Tahoma"/>
      <family val="2"/>
      <charset val="204"/>
    </font>
    <font>
      <u/>
      <sz val="8"/>
      <color indexed="12"/>
      <name val="Arial"/>
      <family val="2"/>
      <charset val="204"/>
    </font>
    <font>
      <u/>
      <sz val="8"/>
      <color indexed="46"/>
      <name val="Arial"/>
      <family val="2"/>
      <charset val="204"/>
    </font>
    <font>
      <u/>
      <sz val="8"/>
      <color indexed="46"/>
      <name val="Arial Narrow"/>
      <family val="2"/>
      <charset val="204"/>
    </font>
  </fonts>
  <fills count="9">
    <fill>
      <patternFill patternType="none"/>
    </fill>
    <fill>
      <patternFill patternType="gray125"/>
    </fill>
    <fill>
      <patternFill patternType="solid">
        <fgColor indexed="34"/>
        <bgColor indexed="9"/>
      </patternFill>
    </fill>
    <fill>
      <patternFill patternType="solid">
        <fgColor indexed="37"/>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38"/>
        <bgColor indexed="34"/>
      </patternFill>
    </fill>
    <fill>
      <patternFill patternType="solid">
        <fgColor indexed="34"/>
        <bgColor indexed="34"/>
      </patternFill>
    </fill>
  </fills>
  <borders count="17">
    <border>
      <left/>
      <right/>
      <top/>
      <bottom/>
      <diagonal/>
    </border>
    <border>
      <left/>
      <right/>
      <top/>
      <bottom style="thin">
        <color indexed="17"/>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alignment horizontal="left"/>
    </xf>
    <xf numFmtId="0" fontId="25" fillId="0" borderId="0" applyNumberFormat="0" applyFill="0" applyBorder="0" applyAlignment="0" applyProtection="0">
      <alignment vertical="top"/>
      <protection locked="0"/>
    </xf>
  </cellStyleXfs>
  <cellXfs count="49">
    <xf numFmtId="0" fontId="0" fillId="0" borderId="0" xfId="0" applyAlignment="1"/>
    <xf numFmtId="0" fontId="0" fillId="2" borderId="0" xfId="0" applyFill="1" applyAlignment="1"/>
    <xf numFmtId="0" fontId="1" fillId="2" borderId="0" xfId="0" applyFont="1" applyFill="1" applyAlignment="1">
      <alignment horizontal="left" vertical="center"/>
    </xf>
    <xf numFmtId="0" fontId="1" fillId="2" borderId="0" xfId="0" applyFont="1" applyFill="1" applyAlignment="1">
      <alignment horizontal="center" vertical="center"/>
    </xf>
    <xf numFmtId="0" fontId="0" fillId="2" borderId="0" xfId="0" applyFill="1" applyAlignment="1">
      <alignment horizontal="right"/>
    </xf>
    <xf numFmtId="0" fontId="2" fillId="2" borderId="0" xfId="0" applyFont="1" applyFill="1" applyAlignment="1">
      <alignment horizontal="right"/>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right"/>
    </xf>
    <xf numFmtId="0" fontId="5" fillId="3" borderId="1" xfId="0" applyFont="1" applyFill="1" applyBorder="1" applyAlignment="1">
      <alignment vertical="center"/>
    </xf>
    <xf numFmtId="0" fontId="5" fillId="3" borderId="1" xfId="0" applyFont="1" applyFill="1" applyBorder="1" applyAlignment="1"/>
    <xf numFmtId="0" fontId="5" fillId="3" borderId="1" xfId="0" applyFont="1" applyFill="1" applyBorder="1" applyAlignment="1">
      <alignment horizontal="center" vertical="center"/>
    </xf>
    <xf numFmtId="0" fontId="6" fillId="3" borderId="1" xfId="0" applyFont="1" applyFill="1" applyBorder="1" applyAlignment="1">
      <alignment horizontal="right"/>
    </xf>
    <xf numFmtId="0" fontId="7" fillId="4" borderId="0" xfId="0" applyFont="1" applyFill="1" applyAlignment="1"/>
    <xf numFmtId="0" fontId="7" fillId="4" borderId="0" xfId="0" applyFont="1" applyFill="1" applyAlignment="1">
      <alignment horizontal="right" vertical="center" wrapText="1"/>
    </xf>
    <xf numFmtId="0" fontId="8" fillId="4" borderId="0" xfId="0" applyFont="1" applyFill="1" applyAlignment="1">
      <alignment horizontal="right" vertical="center"/>
    </xf>
    <xf numFmtId="1" fontId="9" fillId="5" borderId="0" xfId="0" applyNumberFormat="1" applyFont="1" applyFill="1" applyAlignment="1">
      <alignment horizontal="right" vertical="center"/>
    </xf>
    <xf numFmtId="0" fontId="10" fillId="6" borderId="0" xfId="0" applyFont="1" applyFill="1" applyAlignment="1">
      <alignment vertical="center"/>
    </xf>
    <xf numFmtId="0" fontId="0" fillId="7" borderId="2" xfId="0" applyFill="1" applyBorder="1" applyAlignment="1">
      <alignment horizontal="center" vertical="center"/>
    </xf>
    <xf numFmtId="0" fontId="9" fillId="7" borderId="3" xfId="0" applyFont="1" applyFill="1" applyBorder="1" applyAlignment="1">
      <alignment horizontal="center" vertical="center"/>
    </xf>
    <xf numFmtId="0" fontId="11" fillId="7" borderId="3" xfId="0" applyFont="1" applyFill="1" applyBorder="1" applyAlignment="1">
      <alignment horizontal="center" vertical="center"/>
    </xf>
    <xf numFmtId="0" fontId="12"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4" fillId="7" borderId="3" xfId="0" applyFont="1" applyFill="1" applyBorder="1" applyAlignment="1">
      <alignment horizontal="center" vertical="center"/>
    </xf>
    <xf numFmtId="0" fontId="15"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0" fillId="7" borderId="7" xfId="0" applyFill="1" applyBorder="1" applyAlignment="1"/>
    <xf numFmtId="0" fontId="5" fillId="7" borderId="8" xfId="0" applyFont="1" applyFill="1" applyBorder="1" applyAlignment="1"/>
    <xf numFmtId="0" fontId="16" fillId="7" borderId="9" xfId="0" applyFont="1" applyFill="1" applyBorder="1" applyAlignment="1">
      <alignment vertical="center"/>
    </xf>
    <xf numFmtId="0" fontId="5" fillId="7" borderId="9" xfId="0" applyFont="1" applyFill="1" applyBorder="1" applyAlignment="1"/>
    <xf numFmtId="0" fontId="0" fillId="7" borderId="10" xfId="0" applyFill="1" applyBorder="1" applyAlignment="1"/>
    <xf numFmtId="1" fontId="14" fillId="8" borderId="11" xfId="0" applyNumberFormat="1" applyFont="1" applyFill="1" applyBorder="1" applyAlignment="1">
      <alignment horizontal="right"/>
    </xf>
    <xf numFmtId="0" fontId="17" fillId="8" borderId="12" xfId="0" applyFont="1" applyFill="1" applyBorder="1" applyAlignment="1">
      <alignment vertical="center"/>
    </xf>
    <xf numFmtId="0" fontId="17" fillId="8" borderId="13" xfId="0" applyFont="1" applyFill="1" applyBorder="1" applyAlignment="1">
      <alignment vertical="center"/>
    </xf>
    <xf numFmtId="0" fontId="0" fillId="8" borderId="14" xfId="0" applyFill="1" applyBorder="1" applyAlignment="1"/>
    <xf numFmtId="0" fontId="18" fillId="8" borderId="15" xfId="0" applyFont="1" applyFill="1" applyBorder="1" applyAlignment="1">
      <alignment horizontal="right" vertical="center"/>
    </xf>
    <xf numFmtId="0" fontId="18" fillId="8" borderId="15" xfId="0" applyFont="1" applyFill="1" applyBorder="1" applyAlignment="1">
      <alignment vertical="center"/>
    </xf>
    <xf numFmtId="1" fontId="18" fillId="8" borderId="15" xfId="0" applyNumberFormat="1" applyFont="1" applyFill="1" applyBorder="1" applyAlignment="1">
      <alignment horizontal="right" vertical="center"/>
    </xf>
    <xf numFmtId="0" fontId="18" fillId="8" borderId="15" xfId="0" applyFont="1" applyFill="1" applyBorder="1" applyAlignment="1">
      <alignment horizontal="center" vertical="center"/>
    </xf>
    <xf numFmtId="0" fontId="18" fillId="8" borderId="15" xfId="0" applyFont="1" applyFill="1" applyBorder="1" applyAlignment="1">
      <alignment horizontal="left" vertical="center"/>
    </xf>
    <xf numFmtId="0" fontId="19" fillId="8" borderId="15" xfId="0" applyFont="1" applyFill="1" applyBorder="1" applyAlignment="1">
      <alignment horizontal="center" vertical="center"/>
    </xf>
    <xf numFmtId="1" fontId="18" fillId="8" borderId="12" xfId="0" applyNumberFormat="1" applyFont="1" applyFill="1" applyBorder="1" applyAlignment="1">
      <alignment horizontal="right" vertical="center"/>
    </xf>
    <xf numFmtId="2" fontId="20" fillId="8" borderId="16" xfId="0" applyNumberFormat="1" applyFont="1" applyFill="1" applyBorder="1" applyAlignment="1">
      <alignment horizontal="right" vertical="center"/>
    </xf>
    <xf numFmtId="0" fontId="21" fillId="8" borderId="10" xfId="0" applyFont="1" applyFill="1" applyBorder="1" applyAlignment="1">
      <alignment horizontal="center" vertical="center"/>
    </xf>
    <xf numFmtId="0" fontId="22" fillId="6" borderId="14" xfId="0" applyFont="1" applyFill="1" applyBorder="1" applyAlignment="1">
      <alignment vertical="center"/>
    </xf>
    <xf numFmtId="0" fontId="26" fillId="8" borderId="15" xfId="1" applyFont="1" applyFill="1" applyBorder="1" applyAlignment="1" applyProtection="1">
      <alignment vertical="center"/>
    </xf>
    <xf numFmtId="0" fontId="27" fillId="8" borderId="15" xfId="1" applyFont="1" applyFill="1" applyBorder="1" applyAlignment="1" applyProtection="1">
      <alignment vertical="center"/>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rand-fair.net/index.php/component/content/article/83-berlitz/517--berlitz" TargetMode="External"/><Relationship Id="rId18" Type="http://schemas.openxmlformats.org/officeDocument/2006/relationships/hyperlink" Target="http://www.grand-fair.net/index.php/component/content/article/83-berlitz/392-2011-01-13-07-08-11" TargetMode="External"/><Relationship Id="rId26" Type="http://schemas.openxmlformats.org/officeDocument/2006/relationships/hyperlink" Target="http://www.grand-fair.net/index.php/component/content/article/37-2009-04-23-18-34-49/508-2012-10-09-09-04-53" TargetMode="External"/><Relationship Id="rId39" Type="http://schemas.openxmlformats.org/officeDocument/2006/relationships/hyperlink" Target="http://www.grand-fair.net/index.php/360-2010-11-17-08-38-29" TargetMode="External"/><Relationship Id="rId21" Type="http://schemas.openxmlformats.org/officeDocument/2006/relationships/hyperlink" Target="http://www.grand-fair.net/index.php/component/content/article/83-berlitz/406-2011-01-28-11-35-04" TargetMode="External"/><Relationship Id="rId34" Type="http://schemas.openxmlformats.org/officeDocument/2006/relationships/hyperlink" Target="http://www.grand-fair.net/index.php/component/content/article/37-2009-04-23-18-34-49/561-2013-09-12-13-19-18" TargetMode="External"/><Relationship Id="rId42" Type="http://schemas.openxmlformats.org/officeDocument/2006/relationships/hyperlink" Target="http://www.grand-fair.net/index.php/component/content/article/53-2010-01-26-09-59-39/643-2015-09-30-12-27-43" TargetMode="External"/><Relationship Id="rId47" Type="http://schemas.openxmlformats.org/officeDocument/2006/relationships/hyperlink" Target="http://www.grand-fair.net/index.php/2009-04-15-07-48-56" TargetMode="External"/><Relationship Id="rId50" Type="http://schemas.openxmlformats.org/officeDocument/2006/relationships/hyperlink" Target="http://www.grand-fair.net/index.php/index.php/component/content/article/73-2010-02-16-21-47-41/673-2018-05-10-08-16-" TargetMode="External"/><Relationship Id="rId55" Type="http://schemas.openxmlformats.org/officeDocument/2006/relationships/hyperlink" Target="http://www.grand-fair.net/index.php/index.php/component/content/article/80-2010-02-20-16-16-18/695-2021-06-30-06-08-" TargetMode="External"/><Relationship Id="rId63" Type="http://schemas.openxmlformats.org/officeDocument/2006/relationships/hyperlink" Target="http://www.grand-fair.net/index.php/index.php/component/content/article/81-2010-02-20-16-16-28/671-2018-03-20-07-12-" TargetMode="External"/><Relationship Id="rId68" Type="http://schemas.openxmlformats.org/officeDocument/2006/relationships/hyperlink" Target="http://www.grand-fair.net/index.php/component/content/article/73-2010-02-16-21-47-41/675-2018-09-10-16-35-27" TargetMode="External"/><Relationship Id="rId76" Type="http://schemas.openxmlformats.org/officeDocument/2006/relationships/hyperlink" Target="http://www.grand-fair.net/index.php/index.php/component/content/article/81-2010-02-20-16-16-28/697-2021-09-01-06-14-" TargetMode="External"/><Relationship Id="rId84" Type="http://schemas.openxmlformats.org/officeDocument/2006/relationships/comments" Target="../comments1.xml"/><Relationship Id="rId7" Type="http://schemas.openxmlformats.org/officeDocument/2006/relationships/hyperlink" Target="http://www.grand-fair.net/index.php/index.php/component/content/article/83-berlitz/560--berlitz" TargetMode="External"/><Relationship Id="rId71" Type="http://schemas.openxmlformats.org/officeDocument/2006/relationships/hyperlink" Target="http://www.grand-fair.net/index.php/http:/www.grand-fair.net/index.php/component/content/article/73-2010-02-16-21-4" TargetMode="External"/><Relationship Id="rId2" Type="http://schemas.openxmlformats.org/officeDocument/2006/relationships/hyperlink" Target="http://www.grand-fair.net/index.php/component/content/article/38-2009-04-23-18-35-01/514--pocket-book" TargetMode="External"/><Relationship Id="rId16" Type="http://schemas.openxmlformats.org/officeDocument/2006/relationships/hyperlink" Target="http://www.grand-fair.net/index.php/component/content/article/83-berlitz/566--berlitz" TargetMode="External"/><Relationship Id="rId29" Type="http://schemas.openxmlformats.org/officeDocument/2006/relationships/hyperlink" Target="http://www.grand-fair.net/index.php/component/content/article/37-2009-04-23-18-34-49/435-2011-06-01-06-18-03" TargetMode="External"/><Relationship Id="rId11" Type="http://schemas.openxmlformats.org/officeDocument/2006/relationships/hyperlink" Target="http://www.grand-fair.net/index.php/index.php/component/content/article/83-berlitz/685--berlitz" TargetMode="External"/><Relationship Id="rId24" Type="http://schemas.openxmlformats.org/officeDocument/2006/relationships/hyperlink" Target="http://www.grand-fair.net/index.php/index.php/component/content/article/84-2011-02-18-12-03-45/558-2013-07-17-07-53-" TargetMode="External"/><Relationship Id="rId32" Type="http://schemas.openxmlformats.org/officeDocument/2006/relationships/hyperlink" Target="http://www.grand-fair.net/index.php/component/content/article/37-2009-04-23-18-34-49/479-2012-02-15-11-23-00" TargetMode="External"/><Relationship Id="rId37" Type="http://schemas.openxmlformats.org/officeDocument/2006/relationships/hyperlink" Target="http://www.grand-fair.net/index.php/2009-05-12-19-11-56" TargetMode="External"/><Relationship Id="rId40" Type="http://schemas.openxmlformats.org/officeDocument/2006/relationships/hyperlink" Target="http://www.grand-fair.ru/cgi-bin/test.pl?layer=other&amp;page=book&amp;pid=2219" TargetMode="External"/><Relationship Id="rId45" Type="http://schemas.openxmlformats.org/officeDocument/2006/relationships/hyperlink" Target="http://www.grand-fair.net/index.php/index.php/component/content/article/3-mlm/669-10-------" TargetMode="External"/><Relationship Id="rId53" Type="http://schemas.openxmlformats.org/officeDocument/2006/relationships/hyperlink" Target="http://www.grand-fair.net/index.php/index.php/component/content/article/80-2010-02-20-16-16-18/710-2023-09-08-07-42-" TargetMode="External"/><Relationship Id="rId58" Type="http://schemas.openxmlformats.org/officeDocument/2006/relationships/hyperlink" Target="http://www.grand-fair.net/index.php/http:/grand-fair.net/index.php/component/content/article/80-2010-02-20-16-16-18" TargetMode="External"/><Relationship Id="rId66" Type="http://schemas.openxmlformats.org/officeDocument/2006/relationships/hyperlink" Target="http://www.grand-fair.net/index.php/index.php/component/content/article/81-2010-02-20-16-16-28/692-2021-01-11-10-28-" TargetMode="External"/><Relationship Id="rId74" Type="http://schemas.openxmlformats.org/officeDocument/2006/relationships/hyperlink" Target="http://www.grand-fair.net/index.php/component/content/article/81-2010-02-20-16-16-28/364-2010-12-01-07-24-46" TargetMode="External"/><Relationship Id="rId79" Type="http://schemas.openxmlformats.org/officeDocument/2006/relationships/hyperlink" Target="http://www.grand-fair.net/index.php/2010-03-19-13-13-05" TargetMode="External"/><Relationship Id="rId5" Type="http://schemas.openxmlformats.org/officeDocument/2006/relationships/hyperlink" Target="http://www.grand-fair.net/index.php/index.php/component/content/article/83-berlitz/683--berlitz" TargetMode="External"/><Relationship Id="rId61" Type="http://schemas.openxmlformats.org/officeDocument/2006/relationships/hyperlink" Target="http://www.grand-fair.net/index.php/index.php/component/content/article/81-2010-02-20-16-16-28/574-2013-11-08-10-30-" TargetMode="External"/><Relationship Id="rId82" Type="http://schemas.openxmlformats.org/officeDocument/2006/relationships/printerSettings" Target="../printerSettings/printerSettings1.bin"/><Relationship Id="rId10" Type="http://schemas.openxmlformats.org/officeDocument/2006/relationships/hyperlink" Target="http://www.grand-fair.net/index.php/component/content/article/83-berlitz/425-2011-04-05-12-46-05" TargetMode="External"/><Relationship Id="rId19" Type="http://schemas.openxmlformats.org/officeDocument/2006/relationships/hyperlink" Target="http://www.grand-fair.net/index.php/component/content/article/83-berlitz/551---berlitz" TargetMode="External"/><Relationship Id="rId31" Type="http://schemas.openxmlformats.org/officeDocument/2006/relationships/hyperlink" Target="http://www.grand-fair.net/index.php/component/content/article/37-2009-04-23-18-34-49/476-2012-01-26-12-49-51" TargetMode="External"/><Relationship Id="rId44" Type="http://schemas.openxmlformats.org/officeDocument/2006/relationships/hyperlink" Target="http://www.grand-fair.net/index.php/2010-01-25-09-34-44" TargetMode="External"/><Relationship Id="rId52" Type="http://schemas.openxmlformats.org/officeDocument/2006/relationships/hyperlink" Target="http://www.grand-fair.net/index.php/index.php/component/content/article/80-2010-02-20-16-16-18/684-2019-10-10-17-53-" TargetMode="External"/><Relationship Id="rId60" Type="http://schemas.openxmlformats.org/officeDocument/2006/relationships/hyperlink" Target="http://www.grand-fair.net/index.php/component/content/article/80-2010-02-20-16-16-18/372-2010-12-10-13-35-27" TargetMode="External"/><Relationship Id="rId65" Type="http://schemas.openxmlformats.org/officeDocument/2006/relationships/hyperlink" Target="http://www.grand-fair.net/index.php/index.php/component/content/article/81-2010-02-20-16-16-28/701-2022-02-11-09-15-" TargetMode="External"/><Relationship Id="rId73" Type="http://schemas.openxmlformats.org/officeDocument/2006/relationships/hyperlink" Target="http://www.grand-fair.net/index.php/component/content/article/81-2010-02-20-16-16-28/423-2011-03-18-09-26-54" TargetMode="External"/><Relationship Id="rId78" Type="http://schemas.openxmlformats.org/officeDocument/2006/relationships/hyperlink" Target="http://www.grand-fair.net/index.php/index.php/component/content/article/81-2010-02-20-16-16-28/674-2018-08-10-07-27-" TargetMode="External"/><Relationship Id="rId81" Type="http://schemas.openxmlformats.org/officeDocument/2006/relationships/hyperlink" Target="http://www.grand-fair.net/index.php/2010-01-26-10-19-00" TargetMode="External"/><Relationship Id="rId4" Type="http://schemas.openxmlformats.org/officeDocument/2006/relationships/hyperlink" Target="http://www.grand-fair.net/index.php/component/content/article/38-2009-04-23-18-35-01/499----pocket-book" TargetMode="External"/><Relationship Id="rId9" Type="http://schemas.openxmlformats.org/officeDocument/2006/relationships/hyperlink" Target="http://www.grand-fair.net/index.php/index.php/component/content/article/83-berlitz/385-2010-12-16-11-00-07" TargetMode="External"/><Relationship Id="rId14" Type="http://schemas.openxmlformats.org/officeDocument/2006/relationships/hyperlink" Target="http://www.grand-fair.net/index.php/component/content/article/83-berlitz/564--berlitz" TargetMode="External"/><Relationship Id="rId22" Type="http://schemas.openxmlformats.org/officeDocument/2006/relationships/hyperlink" Target="http://www.grand-fair.net/index.php/component/content/article/83-berlitz/475-2012-01-26-06-57-06" TargetMode="External"/><Relationship Id="rId27" Type="http://schemas.openxmlformats.org/officeDocument/2006/relationships/hyperlink" Target="http://www.grand-fair.net/index.php/2009-05-14-14-11-42" TargetMode="External"/><Relationship Id="rId30" Type="http://schemas.openxmlformats.org/officeDocument/2006/relationships/hyperlink" Target="http://www.grand-fair.net/index.php/component/content/article/84-2011-02-18-12-03-45/480-2012-02-27-11-34-59" TargetMode="External"/><Relationship Id="rId35" Type="http://schemas.openxmlformats.org/officeDocument/2006/relationships/hyperlink" Target="http://www.grand-fair.net/index.php/2010-02-20-19-50-33" TargetMode="External"/><Relationship Id="rId43" Type="http://schemas.openxmlformats.org/officeDocument/2006/relationships/hyperlink" Target="http://www.grand-fair.net/index.php/47-2009-04-23-17-18-16" TargetMode="External"/><Relationship Id="rId48" Type="http://schemas.openxmlformats.org/officeDocument/2006/relationships/hyperlink" Target="http://www.grand-fair.net/index.php/index.php/component/content/article/80-2010-02-20-16-16-18/640-2015-06-30-12-22-" TargetMode="External"/><Relationship Id="rId56" Type="http://schemas.openxmlformats.org/officeDocument/2006/relationships/hyperlink" Target="http://www.grand-fair.net/index.php/component/content/article/80-2010-02-20-16-16-18/373-2010-12-15-07-34-18" TargetMode="External"/><Relationship Id="rId64" Type="http://schemas.openxmlformats.org/officeDocument/2006/relationships/hyperlink" Target="http://www.grand-fair.net/index.php/component/content/article/81-2010-02-20-16-16-28/528-2013-02-07-07-35-27" TargetMode="External"/><Relationship Id="rId69" Type="http://schemas.openxmlformats.org/officeDocument/2006/relationships/hyperlink" Target="http://www.grand-fair.net/index.php/index.php/component/content/article/73-2010-02-16-21-47-41/696-2021-06-30-06-30-" TargetMode="External"/><Relationship Id="rId77" Type="http://schemas.openxmlformats.org/officeDocument/2006/relationships/hyperlink" Target="http://www.grand-fair.net/index.php/index.php/component/content/article/81-2010-02-20-16-16-28/693-2021-03-12-07-27-" TargetMode="External"/><Relationship Id="rId8" Type="http://schemas.openxmlformats.org/officeDocument/2006/relationships/hyperlink" Target="http://www.grand-fair.net/index.php/component/content/article/83-berlitz/521--berlitz" TargetMode="External"/><Relationship Id="rId51" Type="http://schemas.openxmlformats.org/officeDocument/2006/relationships/hyperlink" Target="http://www.grand-fair.net/index.php/index.php/component/content/article/80-2010-02-20-16-16-18/711-2024-07-11-08-11-" TargetMode="External"/><Relationship Id="rId72" Type="http://schemas.openxmlformats.org/officeDocument/2006/relationships/hyperlink" Target="http://www.grand-fair.net/index.php/index.php/component/content/article/56-2010-02-09-18-24-39/709-2023-09-08-07-39-" TargetMode="External"/><Relationship Id="rId80" Type="http://schemas.openxmlformats.org/officeDocument/2006/relationships/hyperlink" Target="http://www.grand-fair.ru/cgi-bin/test.pl?layer=other&amp;page=book&amp;pid=1544" TargetMode="External"/><Relationship Id="rId3" Type="http://schemas.openxmlformats.org/officeDocument/2006/relationships/hyperlink" Target="http://www.grand-fair.net/index.php/component/content/article/38-2009-04-23-18-35-01/568---pocket-book" TargetMode="External"/><Relationship Id="rId12" Type="http://schemas.openxmlformats.org/officeDocument/2006/relationships/hyperlink" Target="http://www.grand-fair.net/index.php/component/content/article/37-2009-04-23-18-34-49/512--berlitz" TargetMode="External"/><Relationship Id="rId17" Type="http://schemas.openxmlformats.org/officeDocument/2006/relationships/hyperlink" Target="http://www.grand-fair.net/index.php/component/content/article/83-berlitz/537-2013-04-02-07-03-42" TargetMode="External"/><Relationship Id="rId25" Type="http://schemas.openxmlformats.org/officeDocument/2006/relationships/hyperlink" Target="http://www.grand-fair.net/index.php/index.php/2009-05-13-16-38-25" TargetMode="External"/><Relationship Id="rId33" Type="http://schemas.openxmlformats.org/officeDocument/2006/relationships/hyperlink" Target="http://www.grand-fair.net/index.php/2009-05-10-15-50-48" TargetMode="External"/><Relationship Id="rId38" Type="http://schemas.openxmlformats.org/officeDocument/2006/relationships/hyperlink" Target="http://www.grand-fair.net/index.php/2009-08-27-17-17-45" TargetMode="External"/><Relationship Id="rId46" Type="http://schemas.openxmlformats.org/officeDocument/2006/relationships/hyperlink" Target="http://www.grand-fair.net/index.php/index.php/component/content/article/78-2010-02-20-16-15-37/677-2019-01-15-08-17-" TargetMode="External"/><Relationship Id="rId59" Type="http://schemas.openxmlformats.org/officeDocument/2006/relationships/hyperlink" Target="http://www.grand-fair.net/index.php/index.php/component/content/article/80-2010-02-20-16-16-18/375-2010-12-15-07-47-" TargetMode="External"/><Relationship Id="rId67" Type="http://schemas.openxmlformats.org/officeDocument/2006/relationships/hyperlink" Target="http://www.grand-fair.net/index.php/index.php/component/content/article/46-2010-01-17-19-25-21/667-2018-02-08-09-35-" TargetMode="External"/><Relationship Id="rId20" Type="http://schemas.openxmlformats.org/officeDocument/2006/relationships/hyperlink" Target="http://www.grand-fair.net/index.php/index.php/component/content/article/83-berlitz/679--berlitz" TargetMode="External"/><Relationship Id="rId41" Type="http://schemas.openxmlformats.org/officeDocument/2006/relationships/hyperlink" Target="http://www.grand-fair.ru/cgi-bin/test.pl?layer=other&amp;page=book&amp;pid=2277" TargetMode="External"/><Relationship Id="rId54" Type="http://schemas.openxmlformats.org/officeDocument/2006/relationships/hyperlink" Target="http://www.grand-fair.net/index.php/index.php/component/content/article/80-2010-02-20-16-16-18/647-2015-12-24-12-19-" TargetMode="External"/><Relationship Id="rId62" Type="http://schemas.openxmlformats.org/officeDocument/2006/relationships/hyperlink" Target="http://www.grand-fair.net/index.php/index.php/component/content/article/80-2010-02-20-16-16-18/704-2022-11-03-13-38-" TargetMode="External"/><Relationship Id="rId70" Type="http://schemas.openxmlformats.org/officeDocument/2006/relationships/hyperlink" Target="http://www.grand-fair.net/index.php/index.php/component/content/article/73-2010-02-16-21-47-41/708-2023-07-05-13-36-" TargetMode="External"/><Relationship Id="rId75" Type="http://schemas.openxmlformats.org/officeDocument/2006/relationships/hyperlink" Target="http://www.grand-fair.net/index.php/index.php/component/content/article/80-2010-02-20-16-16-18/707-2023-05-18-10-03-" TargetMode="External"/><Relationship Id="rId83" Type="http://schemas.openxmlformats.org/officeDocument/2006/relationships/vmlDrawing" Target="../drawings/vmlDrawing1.vml"/><Relationship Id="rId1" Type="http://schemas.openxmlformats.org/officeDocument/2006/relationships/hyperlink" Target="http://www.grand-fair.net/index.php/component/content/article/38-2009-04-23-18-35-01/556--pocket-book" TargetMode="External"/><Relationship Id="rId6" Type="http://schemas.openxmlformats.org/officeDocument/2006/relationships/hyperlink" Target="http://www.grand-fair.net/index.php/component/content/article/83-berlitz/419-2011-03-03-14-48-34" TargetMode="External"/><Relationship Id="rId15" Type="http://schemas.openxmlformats.org/officeDocument/2006/relationships/hyperlink" Target="http://www.grand-fair.net/index.php/index.php/component/content/article/83-berlitz/661-2017-09-28-06-03-13" TargetMode="External"/><Relationship Id="rId23" Type="http://schemas.openxmlformats.org/officeDocument/2006/relationships/hyperlink" Target="http://www.grand-fair.net/index.php/index.php/component/content/article/83-berlitz/570--berlitz" TargetMode="External"/><Relationship Id="rId28" Type="http://schemas.openxmlformats.org/officeDocument/2006/relationships/hyperlink" Target="http://www.grand-fair.net/index.php/index.php/2009-05-12-18-50-05" TargetMode="External"/><Relationship Id="rId36" Type="http://schemas.openxmlformats.org/officeDocument/2006/relationships/hyperlink" Target="http://www.grand-fair.net/index.php/2010-02-20-19-11-13" TargetMode="External"/><Relationship Id="rId49" Type="http://schemas.openxmlformats.org/officeDocument/2006/relationships/hyperlink" Target="http://www.grand-fair.net/index.php/2009-04-15-07-48-56" TargetMode="External"/><Relationship Id="rId57" Type="http://schemas.openxmlformats.org/officeDocument/2006/relationships/hyperlink" Target="http://www.grand-fair.net/index.php/http:/www.grand-fair.net/index.php/component/content/article/80-2010-02-20-1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B77AD-8C6F-40AB-AD01-F13F99AB3B92}">
  <dimension ref="A1:O139"/>
  <sheetViews>
    <sheetView tabSelected="1" workbookViewId="0">
      <selection activeCell="O90" sqref="O90"/>
    </sheetView>
  </sheetViews>
  <sheetFormatPr defaultColWidth="10.5" defaultRowHeight="11.25" x14ac:dyDescent="0.2"/>
  <cols>
    <col min="1" max="1" width="8.5" customWidth="1"/>
    <col min="2" max="2" width="14.83203125" customWidth="1"/>
    <col min="3" max="3" width="13.5" customWidth="1"/>
    <col min="4" max="4" width="6.6640625" customWidth="1"/>
    <col min="5" max="5" width="19.33203125" customWidth="1"/>
    <col min="6" max="6" width="35.6640625" customWidth="1"/>
    <col min="7" max="7" width="7.83203125" customWidth="1"/>
    <col min="8" max="8" width="5.1640625" customWidth="1"/>
    <col min="9" max="9" width="5.33203125" customWidth="1"/>
    <col min="10" max="10" width="2.33203125" customWidth="1"/>
    <col min="11" max="11" width="9.1640625" customWidth="1"/>
    <col min="12" max="12" width="5.1640625" customWidth="1"/>
    <col min="13" max="13" width="5.6640625" customWidth="1"/>
    <col min="14" max="14" width="7.83203125" customWidth="1"/>
    <col min="15" max="15" width="7.1640625" customWidth="1"/>
  </cols>
  <sheetData>
    <row r="1" spans="1:15" ht="22.5" customHeight="1" x14ac:dyDescent="0.3">
      <c r="A1" s="1"/>
      <c r="B1" s="1"/>
      <c r="C1" s="1"/>
      <c r="D1" s="1"/>
      <c r="E1" s="2" t="s">
        <v>0</v>
      </c>
      <c r="F1" s="3"/>
      <c r="G1" s="1"/>
      <c r="H1" s="1"/>
      <c r="I1" s="1"/>
      <c r="J1" s="4"/>
      <c r="K1" s="1"/>
      <c r="L1" s="1"/>
      <c r="M1" s="1"/>
      <c r="N1" s="5" t="s">
        <v>1</v>
      </c>
      <c r="O1" s="1"/>
    </row>
    <row r="2" spans="1:15" ht="10.5" customHeight="1" x14ac:dyDescent="0.3">
      <c r="A2" s="1"/>
      <c r="B2" s="1"/>
      <c r="C2" s="1"/>
      <c r="D2" s="1"/>
      <c r="E2" s="6"/>
      <c r="F2" s="7"/>
      <c r="G2" s="1"/>
      <c r="H2" s="1"/>
      <c r="I2" s="1"/>
      <c r="J2" s="1"/>
      <c r="K2" s="1"/>
      <c r="L2" s="1"/>
      <c r="M2" s="1"/>
      <c r="N2" s="8" t="s">
        <v>2</v>
      </c>
      <c r="O2" s="1"/>
    </row>
    <row r="3" spans="1:15" ht="10.5" customHeight="1" x14ac:dyDescent="0.3">
      <c r="A3" s="9" t="s">
        <v>3</v>
      </c>
      <c r="B3" s="10"/>
      <c r="C3" s="10"/>
      <c r="D3" s="10"/>
      <c r="E3" s="11"/>
      <c r="F3" s="11"/>
      <c r="G3" s="10"/>
      <c r="H3" s="10"/>
      <c r="I3" s="10"/>
      <c r="J3" s="10"/>
      <c r="K3" s="10"/>
      <c r="L3" s="10"/>
      <c r="M3" s="10"/>
      <c r="N3" s="12"/>
      <c r="O3" s="10"/>
    </row>
    <row r="4" spans="1:15" ht="15.75" customHeight="1" x14ac:dyDescent="0.2">
      <c r="A4" s="13"/>
      <c r="B4" s="14" t="s">
        <v>4</v>
      </c>
      <c r="C4" s="13"/>
      <c r="D4" s="13"/>
      <c r="E4" s="13"/>
      <c r="F4" s="13"/>
      <c r="G4" s="13"/>
      <c r="H4" s="13"/>
      <c r="I4" s="13"/>
      <c r="J4" s="13"/>
      <c r="K4" s="13"/>
      <c r="L4" s="13"/>
      <c r="M4" s="13"/>
      <c r="N4" s="15" t="s">
        <v>5</v>
      </c>
      <c r="O4" s="16">
        <v>0</v>
      </c>
    </row>
    <row r="5" spans="1:15" ht="15" customHeight="1" x14ac:dyDescent="0.2">
      <c r="A5" s="13"/>
      <c r="B5" s="14" t="s">
        <v>6</v>
      </c>
      <c r="C5" s="13"/>
      <c r="D5" s="13"/>
      <c r="E5" s="13" t="s">
        <v>7</v>
      </c>
      <c r="F5" s="13"/>
      <c r="G5" s="13"/>
      <c r="H5" s="13"/>
      <c r="I5" s="13"/>
      <c r="J5" s="13"/>
      <c r="K5" s="13"/>
      <c r="L5" s="13"/>
      <c r="M5" s="13"/>
      <c r="N5" s="15" t="s">
        <v>8</v>
      </c>
      <c r="O5" s="17">
        <f>SUMPRODUCT($N$7:$N$138,$O$7:$O$138)</f>
        <v>0</v>
      </c>
    </row>
    <row r="6" spans="1:15" ht="38.25" customHeight="1" x14ac:dyDescent="0.2">
      <c r="A6" s="18" t="s">
        <v>9</v>
      </c>
      <c r="B6" s="19" t="s">
        <v>10</v>
      </c>
      <c r="C6" s="20" t="s">
        <v>11</v>
      </c>
      <c r="D6" s="21" t="s">
        <v>12</v>
      </c>
      <c r="E6" s="22" t="s">
        <v>13</v>
      </c>
      <c r="F6" s="19" t="s">
        <v>14</v>
      </c>
      <c r="G6" s="19" t="s">
        <v>534</v>
      </c>
      <c r="H6" s="23" t="s">
        <v>16</v>
      </c>
      <c r="I6" s="23" t="s">
        <v>17</v>
      </c>
      <c r="J6" s="24" t="s">
        <v>18</v>
      </c>
      <c r="K6" s="23" t="s">
        <v>19</v>
      </c>
      <c r="L6" s="23" t="s">
        <v>20</v>
      </c>
      <c r="M6" s="25" t="s">
        <v>21</v>
      </c>
      <c r="N6" s="26" t="s">
        <v>22</v>
      </c>
      <c r="O6" s="27" t="s">
        <v>23</v>
      </c>
    </row>
    <row r="7" spans="1:15" ht="14.25" customHeight="1" x14ac:dyDescent="0.2">
      <c r="A7" s="28"/>
      <c r="B7" s="29"/>
      <c r="C7" s="29"/>
      <c r="D7" s="30"/>
      <c r="E7" s="30" t="s">
        <v>24</v>
      </c>
      <c r="F7" s="31"/>
      <c r="G7" s="31"/>
      <c r="H7" s="31"/>
      <c r="I7" s="31"/>
      <c r="J7" s="31"/>
      <c r="K7" s="31"/>
      <c r="L7" s="31"/>
      <c r="M7" s="31"/>
      <c r="N7" s="31"/>
      <c r="O7" s="32"/>
    </row>
    <row r="8" spans="1:15" ht="12.75" x14ac:dyDescent="0.2">
      <c r="A8" s="33">
        <v>191603</v>
      </c>
      <c r="B8" s="34" t="s">
        <v>25</v>
      </c>
      <c r="C8" s="35" t="s">
        <v>26</v>
      </c>
      <c r="D8" s="36"/>
      <c r="E8" s="37" t="s">
        <v>27</v>
      </c>
      <c r="F8" s="47" t="s">
        <v>28</v>
      </c>
      <c r="G8" s="38" t="s">
        <v>29</v>
      </c>
      <c r="H8" s="39">
        <v>2013</v>
      </c>
      <c r="I8" s="40" t="s">
        <v>30</v>
      </c>
      <c r="J8" s="41" t="s">
        <v>31</v>
      </c>
      <c r="K8" s="42" t="s">
        <v>32</v>
      </c>
      <c r="L8" s="40" t="s">
        <v>33</v>
      </c>
      <c r="M8" s="43">
        <v>12</v>
      </c>
      <c r="N8" s="44">
        <f t="shared" ref="N8:N20" si="0">180.07*(1-$O$4/100)</f>
        <v>180.07</v>
      </c>
      <c r="O8" s="45"/>
    </row>
    <row r="9" spans="1:15" ht="12.75" x14ac:dyDescent="0.2">
      <c r="A9" s="33">
        <v>191563</v>
      </c>
      <c r="B9" s="34" t="s">
        <v>34</v>
      </c>
      <c r="C9" s="35" t="s">
        <v>35</v>
      </c>
      <c r="D9" s="36"/>
      <c r="E9" s="37" t="s">
        <v>36</v>
      </c>
      <c r="F9" s="47" t="s">
        <v>37</v>
      </c>
      <c r="G9" s="38" t="s">
        <v>29</v>
      </c>
      <c r="H9" s="39">
        <v>2014</v>
      </c>
      <c r="I9" s="40" t="s">
        <v>38</v>
      </c>
      <c r="J9" s="41" t="s">
        <v>31</v>
      </c>
      <c r="K9" s="42" t="s">
        <v>32</v>
      </c>
      <c r="L9" s="40" t="s">
        <v>33</v>
      </c>
      <c r="M9" s="43">
        <v>12</v>
      </c>
      <c r="N9" s="44">
        <f t="shared" si="0"/>
        <v>180.07</v>
      </c>
      <c r="O9" s="45"/>
    </row>
    <row r="10" spans="1:15" ht="12.75" x14ac:dyDescent="0.2">
      <c r="A10" s="33">
        <v>191787</v>
      </c>
      <c r="B10" s="34" t="s">
        <v>39</v>
      </c>
      <c r="C10" s="35" t="s">
        <v>40</v>
      </c>
      <c r="D10" s="36"/>
      <c r="E10" s="37" t="s">
        <v>41</v>
      </c>
      <c r="F10" s="38" t="s">
        <v>42</v>
      </c>
      <c r="G10" s="38" t="s">
        <v>29</v>
      </c>
      <c r="H10" s="39">
        <v>2015</v>
      </c>
      <c r="I10" s="40" t="s">
        <v>38</v>
      </c>
      <c r="J10" s="41" t="s">
        <v>31</v>
      </c>
      <c r="K10" s="42" t="s">
        <v>32</v>
      </c>
      <c r="L10" s="40" t="s">
        <v>33</v>
      </c>
      <c r="M10" s="43">
        <v>12</v>
      </c>
      <c r="N10" s="44">
        <f t="shared" si="0"/>
        <v>180.07</v>
      </c>
      <c r="O10" s="45"/>
    </row>
    <row r="11" spans="1:15" ht="12.75" x14ac:dyDescent="0.2">
      <c r="A11" s="33">
        <v>191786</v>
      </c>
      <c r="B11" s="34" t="s">
        <v>43</v>
      </c>
      <c r="C11" s="35" t="s">
        <v>44</v>
      </c>
      <c r="D11" s="36"/>
      <c r="E11" s="37" t="s">
        <v>45</v>
      </c>
      <c r="F11" s="38" t="s">
        <v>46</v>
      </c>
      <c r="G11" s="38" t="s">
        <v>29</v>
      </c>
      <c r="H11" s="39">
        <v>2015</v>
      </c>
      <c r="I11" s="40" t="s">
        <v>47</v>
      </c>
      <c r="J11" s="41" t="s">
        <v>31</v>
      </c>
      <c r="K11" s="42" t="s">
        <v>32</v>
      </c>
      <c r="L11" s="40" t="s">
        <v>33</v>
      </c>
      <c r="M11" s="43">
        <v>12</v>
      </c>
      <c r="N11" s="44">
        <f t="shared" si="0"/>
        <v>180.07</v>
      </c>
      <c r="O11" s="45"/>
    </row>
    <row r="12" spans="1:15" ht="12.75" x14ac:dyDescent="0.2">
      <c r="A12" s="33">
        <v>191615</v>
      </c>
      <c r="B12" s="34" t="s">
        <v>48</v>
      </c>
      <c r="C12" s="35" t="s">
        <v>49</v>
      </c>
      <c r="D12" s="36"/>
      <c r="E12" s="37" t="s">
        <v>50</v>
      </c>
      <c r="F12" s="48" t="s">
        <v>51</v>
      </c>
      <c r="G12" s="38" t="s">
        <v>29</v>
      </c>
      <c r="H12" s="39">
        <v>2014</v>
      </c>
      <c r="I12" s="40" t="s">
        <v>47</v>
      </c>
      <c r="J12" s="41" t="s">
        <v>31</v>
      </c>
      <c r="K12" s="42" t="s">
        <v>32</v>
      </c>
      <c r="L12" s="40" t="s">
        <v>33</v>
      </c>
      <c r="M12" s="43">
        <v>12</v>
      </c>
      <c r="N12" s="44">
        <f t="shared" si="0"/>
        <v>180.07</v>
      </c>
      <c r="O12" s="45"/>
    </row>
    <row r="13" spans="1:15" ht="12.75" x14ac:dyDescent="0.2">
      <c r="A13" s="33">
        <v>191766</v>
      </c>
      <c r="B13" s="34" t="s">
        <v>52</v>
      </c>
      <c r="C13" s="35" t="s">
        <v>53</v>
      </c>
      <c r="D13" s="36"/>
      <c r="E13" s="37" t="s">
        <v>54</v>
      </c>
      <c r="F13" s="38" t="s">
        <v>55</v>
      </c>
      <c r="G13" s="38" t="s">
        <v>29</v>
      </c>
      <c r="H13" s="39">
        <v>2014</v>
      </c>
      <c r="I13" s="40" t="s">
        <v>30</v>
      </c>
      <c r="J13" s="41" t="s">
        <v>31</v>
      </c>
      <c r="K13" s="42" t="s">
        <v>32</v>
      </c>
      <c r="L13" s="40" t="s">
        <v>33</v>
      </c>
      <c r="M13" s="43">
        <v>12</v>
      </c>
      <c r="N13" s="44">
        <f t="shared" si="0"/>
        <v>180.07</v>
      </c>
      <c r="O13" s="45"/>
    </row>
    <row r="14" spans="1:15" ht="12.75" x14ac:dyDescent="0.2">
      <c r="A14" s="33">
        <v>191636</v>
      </c>
      <c r="B14" s="34" t="s">
        <v>56</v>
      </c>
      <c r="C14" s="35" t="s">
        <v>57</v>
      </c>
      <c r="D14" s="36"/>
      <c r="E14" s="37" t="s">
        <v>58</v>
      </c>
      <c r="F14" s="38" t="s">
        <v>59</v>
      </c>
      <c r="G14" s="38" t="s">
        <v>29</v>
      </c>
      <c r="H14" s="39">
        <v>2014</v>
      </c>
      <c r="I14" s="40" t="s">
        <v>47</v>
      </c>
      <c r="J14" s="41" t="s">
        <v>31</v>
      </c>
      <c r="K14" s="42" t="s">
        <v>32</v>
      </c>
      <c r="L14" s="40" t="s">
        <v>33</v>
      </c>
      <c r="M14" s="43">
        <v>12</v>
      </c>
      <c r="N14" s="44">
        <f t="shared" si="0"/>
        <v>180.07</v>
      </c>
      <c r="O14" s="45"/>
    </row>
    <row r="15" spans="1:15" ht="12.75" x14ac:dyDescent="0.2">
      <c r="A15" s="33">
        <v>191794</v>
      </c>
      <c r="B15" s="34" t="s">
        <v>60</v>
      </c>
      <c r="C15" s="35" t="s">
        <v>61</v>
      </c>
      <c r="D15" s="36"/>
      <c r="E15" s="37" t="s">
        <v>62</v>
      </c>
      <c r="F15" s="38" t="s">
        <v>63</v>
      </c>
      <c r="G15" s="38" t="s">
        <v>29</v>
      </c>
      <c r="H15" s="39">
        <v>2015</v>
      </c>
      <c r="I15" s="40" t="s">
        <v>47</v>
      </c>
      <c r="J15" s="41" t="s">
        <v>31</v>
      </c>
      <c r="K15" s="42" t="s">
        <v>32</v>
      </c>
      <c r="L15" s="40" t="s">
        <v>33</v>
      </c>
      <c r="M15" s="43">
        <v>12</v>
      </c>
      <c r="N15" s="44">
        <f t="shared" si="0"/>
        <v>180.07</v>
      </c>
      <c r="O15" s="45"/>
    </row>
    <row r="16" spans="1:15" ht="12.75" x14ac:dyDescent="0.2">
      <c r="A16" s="33">
        <v>191765</v>
      </c>
      <c r="B16" s="34" t="s">
        <v>64</v>
      </c>
      <c r="C16" s="35" t="s">
        <v>65</v>
      </c>
      <c r="D16" s="36"/>
      <c r="E16" s="37" t="s">
        <v>66</v>
      </c>
      <c r="F16" s="38" t="s">
        <v>67</v>
      </c>
      <c r="G16" s="38" t="s">
        <v>29</v>
      </c>
      <c r="H16" s="39">
        <v>2014</v>
      </c>
      <c r="I16" s="40" t="s">
        <v>38</v>
      </c>
      <c r="J16" s="41" t="s">
        <v>31</v>
      </c>
      <c r="K16" s="42" t="s">
        <v>32</v>
      </c>
      <c r="L16" s="40" t="s">
        <v>33</v>
      </c>
      <c r="M16" s="43">
        <v>12</v>
      </c>
      <c r="N16" s="44">
        <f t="shared" si="0"/>
        <v>180.07</v>
      </c>
      <c r="O16" s="45"/>
    </row>
    <row r="17" spans="1:15" ht="12.75" x14ac:dyDescent="0.2">
      <c r="A17" s="33">
        <v>191573</v>
      </c>
      <c r="B17" s="34" t="s">
        <v>68</v>
      </c>
      <c r="C17" s="35" t="s">
        <v>69</v>
      </c>
      <c r="D17" s="36"/>
      <c r="E17" s="37" t="s">
        <v>70</v>
      </c>
      <c r="F17" s="38" t="s">
        <v>71</v>
      </c>
      <c r="G17" s="38" t="s">
        <v>29</v>
      </c>
      <c r="H17" s="39">
        <v>2013</v>
      </c>
      <c r="I17" s="40" t="s">
        <v>30</v>
      </c>
      <c r="J17" s="41" t="s">
        <v>31</v>
      </c>
      <c r="K17" s="42" t="s">
        <v>32</v>
      </c>
      <c r="L17" s="40" t="s">
        <v>33</v>
      </c>
      <c r="M17" s="43">
        <v>12</v>
      </c>
      <c r="N17" s="44">
        <f t="shared" si="0"/>
        <v>180.07</v>
      </c>
      <c r="O17" s="45"/>
    </row>
    <row r="18" spans="1:15" ht="12.75" x14ac:dyDescent="0.2">
      <c r="A18" s="33">
        <v>191540</v>
      </c>
      <c r="B18" s="34" t="s">
        <v>72</v>
      </c>
      <c r="C18" s="35" t="s">
        <v>73</v>
      </c>
      <c r="D18" s="36"/>
      <c r="E18" s="37" t="s">
        <v>74</v>
      </c>
      <c r="F18" s="48" t="s">
        <v>75</v>
      </c>
      <c r="G18" s="38" t="s">
        <v>29</v>
      </c>
      <c r="H18" s="39">
        <v>2014</v>
      </c>
      <c r="I18" s="40" t="s">
        <v>47</v>
      </c>
      <c r="J18" s="41" t="s">
        <v>31</v>
      </c>
      <c r="K18" s="42" t="s">
        <v>32</v>
      </c>
      <c r="L18" s="40" t="s">
        <v>33</v>
      </c>
      <c r="M18" s="43">
        <v>12</v>
      </c>
      <c r="N18" s="44">
        <f t="shared" si="0"/>
        <v>180.07</v>
      </c>
      <c r="O18" s="45"/>
    </row>
    <row r="19" spans="1:15" ht="12.75" x14ac:dyDescent="0.2">
      <c r="A19" s="33">
        <v>191629</v>
      </c>
      <c r="B19" s="34" t="s">
        <v>76</v>
      </c>
      <c r="C19" s="35" t="s">
        <v>77</v>
      </c>
      <c r="D19" s="36"/>
      <c r="E19" s="37" t="s">
        <v>78</v>
      </c>
      <c r="F19" s="38" t="s">
        <v>79</v>
      </c>
      <c r="G19" s="38" t="s">
        <v>29</v>
      </c>
      <c r="H19" s="39">
        <v>2014</v>
      </c>
      <c r="I19" s="40" t="s">
        <v>38</v>
      </c>
      <c r="J19" s="41" t="s">
        <v>31</v>
      </c>
      <c r="K19" s="42" t="s">
        <v>32</v>
      </c>
      <c r="L19" s="40" t="s">
        <v>33</v>
      </c>
      <c r="M19" s="43">
        <v>12</v>
      </c>
      <c r="N19" s="44">
        <f t="shared" si="0"/>
        <v>180.07</v>
      </c>
      <c r="O19" s="45"/>
    </row>
    <row r="20" spans="1:15" ht="12.75" x14ac:dyDescent="0.2">
      <c r="A20" s="33">
        <v>191630</v>
      </c>
      <c r="B20" s="34" t="s">
        <v>80</v>
      </c>
      <c r="C20" s="35" t="s">
        <v>81</v>
      </c>
      <c r="D20" s="36"/>
      <c r="E20" s="37" t="s">
        <v>27</v>
      </c>
      <c r="F20" s="38" t="s">
        <v>82</v>
      </c>
      <c r="G20" s="38" t="s">
        <v>29</v>
      </c>
      <c r="H20" s="39">
        <v>2014</v>
      </c>
      <c r="I20" s="40" t="s">
        <v>47</v>
      </c>
      <c r="J20" s="41" t="s">
        <v>31</v>
      </c>
      <c r="K20" s="42" t="s">
        <v>32</v>
      </c>
      <c r="L20" s="40" t="s">
        <v>33</v>
      </c>
      <c r="M20" s="43">
        <v>12</v>
      </c>
      <c r="N20" s="44">
        <f t="shared" si="0"/>
        <v>180.07</v>
      </c>
      <c r="O20" s="45"/>
    </row>
    <row r="21" spans="1:15" ht="14.25" customHeight="1" x14ac:dyDescent="0.2">
      <c r="A21" s="28"/>
      <c r="B21" s="29"/>
      <c r="C21" s="29"/>
      <c r="D21" s="30"/>
      <c r="E21" s="30" t="s">
        <v>83</v>
      </c>
      <c r="F21" s="31"/>
      <c r="G21" s="31"/>
      <c r="H21" s="31"/>
      <c r="I21" s="31"/>
      <c r="J21" s="31"/>
      <c r="K21" s="31"/>
      <c r="L21" s="31"/>
      <c r="M21" s="31"/>
      <c r="N21" s="31"/>
      <c r="O21" s="32"/>
    </row>
    <row r="22" spans="1:15" ht="12.75" x14ac:dyDescent="0.2">
      <c r="A22" s="33">
        <v>191869</v>
      </c>
      <c r="B22" s="34" t="s">
        <v>84</v>
      </c>
      <c r="C22" s="35" t="s">
        <v>85</v>
      </c>
      <c r="D22" s="36"/>
      <c r="E22" s="37" t="s">
        <v>86</v>
      </c>
      <c r="F22" s="47" t="s">
        <v>87</v>
      </c>
      <c r="G22" s="38" t="s">
        <v>29</v>
      </c>
      <c r="H22" s="39">
        <v>2019</v>
      </c>
      <c r="I22" s="40" t="s">
        <v>88</v>
      </c>
      <c r="J22" s="41" t="s">
        <v>31</v>
      </c>
      <c r="K22" s="42" t="s">
        <v>32</v>
      </c>
      <c r="L22" s="40" t="s">
        <v>33</v>
      </c>
      <c r="M22" s="43">
        <v>14</v>
      </c>
      <c r="N22" s="44">
        <f>300.08*(1-$O$4/100)</f>
        <v>300.08</v>
      </c>
      <c r="O22" s="45"/>
    </row>
    <row r="23" spans="1:15" ht="12.75" x14ac:dyDescent="0.2">
      <c r="A23" s="33">
        <v>191461</v>
      </c>
      <c r="B23" s="34" t="s">
        <v>89</v>
      </c>
      <c r="C23" s="35" t="s">
        <v>90</v>
      </c>
      <c r="D23" s="36"/>
      <c r="E23" s="37" t="s">
        <v>91</v>
      </c>
      <c r="F23" s="47" t="s">
        <v>92</v>
      </c>
      <c r="G23" s="38" t="s">
        <v>29</v>
      </c>
      <c r="H23" s="39">
        <v>2015</v>
      </c>
      <c r="I23" s="40" t="s">
        <v>30</v>
      </c>
      <c r="J23" s="41" t="s">
        <v>31</v>
      </c>
      <c r="K23" s="42" t="s">
        <v>32</v>
      </c>
      <c r="L23" s="40" t="s">
        <v>33</v>
      </c>
      <c r="M23" s="43">
        <v>12</v>
      </c>
      <c r="N23" s="44">
        <f>230.01*(1-$O$4/100)</f>
        <v>230.01</v>
      </c>
      <c r="O23" s="45"/>
    </row>
    <row r="24" spans="1:15" ht="12.75" x14ac:dyDescent="0.2">
      <c r="A24" s="33">
        <v>191607</v>
      </c>
      <c r="B24" s="34" t="s">
        <v>93</v>
      </c>
      <c r="C24" s="35" t="s">
        <v>94</v>
      </c>
      <c r="D24" s="36"/>
      <c r="E24" s="37" t="s">
        <v>95</v>
      </c>
      <c r="F24" s="47" t="s">
        <v>96</v>
      </c>
      <c r="G24" s="38" t="s">
        <v>29</v>
      </c>
      <c r="H24" s="39">
        <v>2020</v>
      </c>
      <c r="I24" s="40" t="s">
        <v>30</v>
      </c>
      <c r="J24" s="41" t="s">
        <v>31</v>
      </c>
      <c r="K24" s="42" t="s">
        <v>32</v>
      </c>
      <c r="L24" s="40" t="s">
        <v>33</v>
      </c>
      <c r="M24" s="43">
        <v>16</v>
      </c>
      <c r="N24" s="44">
        <f>260.04*(1-$O$4/100)</f>
        <v>260.04000000000002</v>
      </c>
      <c r="O24" s="45"/>
    </row>
    <row r="25" spans="1:15" ht="12.75" x14ac:dyDescent="0.2">
      <c r="A25" s="33">
        <v>191575</v>
      </c>
      <c r="B25" s="34" t="s">
        <v>97</v>
      </c>
      <c r="C25" s="35" t="s">
        <v>98</v>
      </c>
      <c r="D25" s="46" t="s">
        <v>99</v>
      </c>
      <c r="E25" s="37" t="s">
        <v>100</v>
      </c>
      <c r="F25" s="47" t="s">
        <v>101</v>
      </c>
      <c r="G25" s="38" t="s">
        <v>29</v>
      </c>
      <c r="H25" s="39">
        <v>2018</v>
      </c>
      <c r="I25" s="40" t="s">
        <v>30</v>
      </c>
      <c r="J25" s="41" t="s">
        <v>31</v>
      </c>
      <c r="K25" s="42" t="s">
        <v>32</v>
      </c>
      <c r="L25" s="40" t="s">
        <v>33</v>
      </c>
      <c r="M25" s="43">
        <v>16</v>
      </c>
      <c r="N25" s="44">
        <f>260.04*(1-$O$4/100)</f>
        <v>260.04000000000002</v>
      </c>
      <c r="O25" s="45"/>
    </row>
    <row r="26" spans="1:15" ht="12.75" x14ac:dyDescent="0.2">
      <c r="A26" s="33">
        <v>191873</v>
      </c>
      <c r="B26" s="34" t="s">
        <v>102</v>
      </c>
      <c r="C26" s="35" t="s">
        <v>103</v>
      </c>
      <c r="D26" s="36"/>
      <c r="E26" s="37" t="s">
        <v>104</v>
      </c>
      <c r="F26" s="47" t="s">
        <v>105</v>
      </c>
      <c r="G26" s="38" t="s">
        <v>29</v>
      </c>
      <c r="H26" s="39">
        <v>2020</v>
      </c>
      <c r="I26" s="40" t="s">
        <v>106</v>
      </c>
      <c r="J26" s="41" t="s">
        <v>31</v>
      </c>
      <c r="K26" s="42" t="s">
        <v>32</v>
      </c>
      <c r="L26" s="40" t="s">
        <v>33</v>
      </c>
      <c r="M26" s="43">
        <v>12</v>
      </c>
      <c r="N26" s="44">
        <f>350.02*(1-$O$4/100)</f>
        <v>350.02</v>
      </c>
      <c r="O26" s="45"/>
    </row>
    <row r="27" spans="1:15" ht="12.75" x14ac:dyDescent="0.2">
      <c r="A27" s="33">
        <v>191465</v>
      </c>
      <c r="B27" s="34" t="s">
        <v>107</v>
      </c>
      <c r="C27" s="35" t="s">
        <v>108</v>
      </c>
      <c r="D27" s="36"/>
      <c r="E27" s="37" t="s">
        <v>109</v>
      </c>
      <c r="F27" s="47" t="s">
        <v>110</v>
      </c>
      <c r="G27" s="38" t="s">
        <v>29</v>
      </c>
      <c r="H27" s="39">
        <v>2017</v>
      </c>
      <c r="I27" s="40" t="s">
        <v>30</v>
      </c>
      <c r="J27" s="41" t="s">
        <v>31</v>
      </c>
      <c r="K27" s="42" t="s">
        <v>32</v>
      </c>
      <c r="L27" s="40" t="s">
        <v>33</v>
      </c>
      <c r="M27" s="43">
        <v>12</v>
      </c>
      <c r="N27" s="44">
        <f>230.01*(1-$O$4/100)</f>
        <v>230.01</v>
      </c>
      <c r="O27" s="45"/>
    </row>
    <row r="28" spans="1:15" ht="12.75" x14ac:dyDescent="0.2">
      <c r="A28" s="33">
        <v>191872</v>
      </c>
      <c r="B28" s="34" t="s">
        <v>111</v>
      </c>
      <c r="C28" s="35" t="s">
        <v>112</v>
      </c>
      <c r="D28" s="46" t="s">
        <v>99</v>
      </c>
      <c r="E28" s="37" t="s">
        <v>113</v>
      </c>
      <c r="F28" s="47" t="s">
        <v>114</v>
      </c>
      <c r="G28" s="38" t="s">
        <v>29</v>
      </c>
      <c r="H28" s="39">
        <v>2020</v>
      </c>
      <c r="I28" s="40" t="s">
        <v>115</v>
      </c>
      <c r="J28" s="41" t="s">
        <v>31</v>
      </c>
      <c r="K28" s="42" t="s">
        <v>32</v>
      </c>
      <c r="L28" s="40" t="s">
        <v>33</v>
      </c>
      <c r="M28" s="43">
        <v>8</v>
      </c>
      <c r="N28" s="44">
        <f>400.07*(1-$O$4/100)</f>
        <v>400.07</v>
      </c>
      <c r="O28" s="45"/>
    </row>
    <row r="29" spans="1:15" ht="12.75" x14ac:dyDescent="0.2">
      <c r="A29" s="33">
        <v>191777</v>
      </c>
      <c r="B29" s="34" t="s">
        <v>116</v>
      </c>
      <c r="C29" s="35" t="s">
        <v>117</v>
      </c>
      <c r="D29" s="36"/>
      <c r="E29" s="37" t="s">
        <v>118</v>
      </c>
      <c r="F29" s="38" t="s">
        <v>119</v>
      </c>
      <c r="G29" s="38" t="s">
        <v>29</v>
      </c>
      <c r="H29" s="39">
        <v>2014</v>
      </c>
      <c r="I29" s="40" t="s">
        <v>30</v>
      </c>
      <c r="J29" s="41" t="s">
        <v>31</v>
      </c>
      <c r="K29" s="42" t="s">
        <v>32</v>
      </c>
      <c r="L29" s="40" t="s">
        <v>33</v>
      </c>
      <c r="M29" s="43">
        <v>12</v>
      </c>
      <c r="N29" s="44">
        <f t="shared" ref="N29:N41" si="1">230.01*(1-$O$4/100)</f>
        <v>230.01</v>
      </c>
      <c r="O29" s="45"/>
    </row>
    <row r="30" spans="1:15" ht="12.75" x14ac:dyDescent="0.2">
      <c r="A30" s="33">
        <v>191559</v>
      </c>
      <c r="B30" s="34" t="s">
        <v>120</v>
      </c>
      <c r="C30" s="35" t="s">
        <v>121</v>
      </c>
      <c r="D30" s="36"/>
      <c r="E30" s="37" t="s">
        <v>122</v>
      </c>
      <c r="F30" s="47" t="s">
        <v>123</v>
      </c>
      <c r="G30" s="38" t="s">
        <v>29</v>
      </c>
      <c r="H30" s="39">
        <v>2017</v>
      </c>
      <c r="I30" s="40" t="s">
        <v>30</v>
      </c>
      <c r="J30" s="41" t="s">
        <v>31</v>
      </c>
      <c r="K30" s="42" t="s">
        <v>32</v>
      </c>
      <c r="L30" s="40" t="s">
        <v>33</v>
      </c>
      <c r="M30" s="43">
        <v>16</v>
      </c>
      <c r="N30" s="44">
        <f t="shared" si="1"/>
        <v>230.01</v>
      </c>
      <c r="O30" s="45"/>
    </row>
    <row r="31" spans="1:15" ht="12.75" x14ac:dyDescent="0.2">
      <c r="A31" s="33">
        <v>191771</v>
      </c>
      <c r="B31" s="34" t="s">
        <v>124</v>
      </c>
      <c r="C31" s="35" t="s">
        <v>125</v>
      </c>
      <c r="D31" s="36"/>
      <c r="E31" s="37" t="s">
        <v>91</v>
      </c>
      <c r="F31" s="38" t="s">
        <v>126</v>
      </c>
      <c r="G31" s="38" t="s">
        <v>29</v>
      </c>
      <c r="H31" s="39">
        <v>2014</v>
      </c>
      <c r="I31" s="40" t="s">
        <v>30</v>
      </c>
      <c r="J31" s="41" t="s">
        <v>31</v>
      </c>
      <c r="K31" s="42" t="s">
        <v>32</v>
      </c>
      <c r="L31" s="40" t="s">
        <v>33</v>
      </c>
      <c r="M31" s="43">
        <v>12</v>
      </c>
      <c r="N31" s="44">
        <f t="shared" si="1"/>
        <v>230.01</v>
      </c>
      <c r="O31" s="45"/>
    </row>
    <row r="32" spans="1:15" ht="12.75" x14ac:dyDescent="0.2">
      <c r="A32" s="33">
        <v>191778</v>
      </c>
      <c r="B32" s="34" t="s">
        <v>127</v>
      </c>
      <c r="C32" s="35" t="s">
        <v>128</v>
      </c>
      <c r="D32" s="36"/>
      <c r="E32" s="37" t="s">
        <v>91</v>
      </c>
      <c r="F32" s="38" t="s">
        <v>129</v>
      </c>
      <c r="G32" s="38" t="s">
        <v>29</v>
      </c>
      <c r="H32" s="39">
        <v>2014</v>
      </c>
      <c r="I32" s="40" t="s">
        <v>30</v>
      </c>
      <c r="J32" s="41" t="s">
        <v>31</v>
      </c>
      <c r="K32" s="42" t="s">
        <v>32</v>
      </c>
      <c r="L32" s="40" t="s">
        <v>33</v>
      </c>
      <c r="M32" s="43">
        <v>12</v>
      </c>
      <c r="N32" s="44">
        <f t="shared" si="1"/>
        <v>230.01</v>
      </c>
      <c r="O32" s="45"/>
    </row>
    <row r="33" spans="1:15" ht="12.75" x14ac:dyDescent="0.2">
      <c r="A33" s="33">
        <v>191576</v>
      </c>
      <c r="B33" s="34" t="s">
        <v>130</v>
      </c>
      <c r="C33" s="35" t="s">
        <v>131</v>
      </c>
      <c r="D33" s="36"/>
      <c r="E33" s="37" t="s">
        <v>132</v>
      </c>
      <c r="F33" s="47" t="s">
        <v>133</v>
      </c>
      <c r="G33" s="38" t="s">
        <v>29</v>
      </c>
      <c r="H33" s="39">
        <v>2014</v>
      </c>
      <c r="I33" s="40" t="s">
        <v>30</v>
      </c>
      <c r="J33" s="41" t="s">
        <v>31</v>
      </c>
      <c r="K33" s="42" t="s">
        <v>32</v>
      </c>
      <c r="L33" s="40" t="s">
        <v>33</v>
      </c>
      <c r="M33" s="43">
        <v>12</v>
      </c>
      <c r="N33" s="44">
        <f t="shared" si="1"/>
        <v>230.01</v>
      </c>
      <c r="O33" s="45"/>
    </row>
    <row r="34" spans="1:15" ht="12.75" x14ac:dyDescent="0.2">
      <c r="A34" s="33">
        <v>191610</v>
      </c>
      <c r="B34" s="34" t="s">
        <v>134</v>
      </c>
      <c r="C34" s="35" t="s">
        <v>135</v>
      </c>
      <c r="D34" s="36"/>
      <c r="E34" s="37" t="s">
        <v>136</v>
      </c>
      <c r="F34" s="47" t="s">
        <v>137</v>
      </c>
      <c r="G34" s="38" t="s">
        <v>29</v>
      </c>
      <c r="H34" s="39">
        <v>2013</v>
      </c>
      <c r="I34" s="40" t="s">
        <v>30</v>
      </c>
      <c r="J34" s="41" t="s">
        <v>31</v>
      </c>
      <c r="K34" s="42" t="s">
        <v>138</v>
      </c>
      <c r="L34" s="40" t="s">
        <v>33</v>
      </c>
      <c r="M34" s="43">
        <v>12</v>
      </c>
      <c r="N34" s="44">
        <f t="shared" si="1"/>
        <v>230.01</v>
      </c>
      <c r="O34" s="45"/>
    </row>
    <row r="35" spans="1:15" ht="12.75" x14ac:dyDescent="0.2">
      <c r="A35" s="33">
        <v>191621</v>
      </c>
      <c r="B35" s="34" t="s">
        <v>139</v>
      </c>
      <c r="C35" s="35" t="s">
        <v>140</v>
      </c>
      <c r="D35" s="36"/>
      <c r="E35" s="37" t="s">
        <v>141</v>
      </c>
      <c r="F35" s="38" t="s">
        <v>142</v>
      </c>
      <c r="G35" s="38" t="s">
        <v>29</v>
      </c>
      <c r="H35" s="39">
        <v>2014</v>
      </c>
      <c r="I35" s="40" t="s">
        <v>30</v>
      </c>
      <c r="J35" s="41" t="s">
        <v>31</v>
      </c>
      <c r="K35" s="42" t="s">
        <v>32</v>
      </c>
      <c r="L35" s="40" t="s">
        <v>33</v>
      </c>
      <c r="M35" s="43">
        <v>12</v>
      </c>
      <c r="N35" s="44">
        <f t="shared" si="1"/>
        <v>230.01</v>
      </c>
      <c r="O35" s="45"/>
    </row>
    <row r="36" spans="1:15" ht="12.75" x14ac:dyDescent="0.2">
      <c r="A36" s="33">
        <v>191826</v>
      </c>
      <c r="B36" s="34" t="s">
        <v>143</v>
      </c>
      <c r="C36" s="35" t="s">
        <v>144</v>
      </c>
      <c r="D36" s="36"/>
      <c r="E36" s="37" t="s">
        <v>145</v>
      </c>
      <c r="F36" s="47" t="s">
        <v>146</v>
      </c>
      <c r="G36" s="38" t="s">
        <v>29</v>
      </c>
      <c r="H36" s="39">
        <v>2017</v>
      </c>
      <c r="I36" s="40" t="s">
        <v>30</v>
      </c>
      <c r="J36" s="41" t="s">
        <v>31</v>
      </c>
      <c r="K36" s="42" t="s">
        <v>32</v>
      </c>
      <c r="L36" s="40" t="s">
        <v>33</v>
      </c>
      <c r="M36" s="43">
        <v>12</v>
      </c>
      <c r="N36" s="44">
        <f t="shared" si="1"/>
        <v>230.01</v>
      </c>
      <c r="O36" s="45"/>
    </row>
    <row r="37" spans="1:15" ht="12.75" x14ac:dyDescent="0.2">
      <c r="A37" s="33">
        <v>191617</v>
      </c>
      <c r="B37" s="34" t="s">
        <v>147</v>
      </c>
      <c r="C37" s="35" t="s">
        <v>148</v>
      </c>
      <c r="D37" s="36"/>
      <c r="E37" s="37" t="s">
        <v>149</v>
      </c>
      <c r="F37" s="47" t="s">
        <v>150</v>
      </c>
      <c r="G37" s="38" t="s">
        <v>29</v>
      </c>
      <c r="H37" s="39">
        <v>2014</v>
      </c>
      <c r="I37" s="40" t="s">
        <v>30</v>
      </c>
      <c r="J37" s="41" t="s">
        <v>31</v>
      </c>
      <c r="K37" s="42" t="s">
        <v>32</v>
      </c>
      <c r="L37" s="40" t="s">
        <v>33</v>
      </c>
      <c r="M37" s="43">
        <v>12</v>
      </c>
      <c r="N37" s="44">
        <f t="shared" si="1"/>
        <v>230.01</v>
      </c>
      <c r="O37" s="45"/>
    </row>
    <row r="38" spans="1:15" ht="12.75" x14ac:dyDescent="0.2">
      <c r="A38" s="33">
        <v>191581</v>
      </c>
      <c r="B38" s="34" t="s">
        <v>151</v>
      </c>
      <c r="C38" s="35" t="s">
        <v>152</v>
      </c>
      <c r="D38" s="36"/>
      <c r="E38" s="37" t="s">
        <v>153</v>
      </c>
      <c r="F38" s="47" t="s">
        <v>154</v>
      </c>
      <c r="G38" s="38" t="s">
        <v>29</v>
      </c>
      <c r="H38" s="39">
        <v>2017</v>
      </c>
      <c r="I38" s="40" t="s">
        <v>30</v>
      </c>
      <c r="J38" s="41" t="s">
        <v>31</v>
      </c>
      <c r="K38" s="42" t="s">
        <v>32</v>
      </c>
      <c r="L38" s="40" t="s">
        <v>33</v>
      </c>
      <c r="M38" s="43">
        <v>16</v>
      </c>
      <c r="N38" s="44">
        <f t="shared" si="1"/>
        <v>230.01</v>
      </c>
      <c r="O38" s="45"/>
    </row>
    <row r="39" spans="1:15" ht="12.75" x14ac:dyDescent="0.2">
      <c r="A39" s="33">
        <v>191450</v>
      </c>
      <c r="B39" s="34" t="s">
        <v>155</v>
      </c>
      <c r="C39" s="35" t="s">
        <v>156</v>
      </c>
      <c r="D39" s="36"/>
      <c r="E39" s="37" t="s">
        <v>157</v>
      </c>
      <c r="F39" s="47" t="s">
        <v>158</v>
      </c>
      <c r="G39" s="38" t="s">
        <v>29</v>
      </c>
      <c r="H39" s="39">
        <v>2013</v>
      </c>
      <c r="I39" s="40" t="s">
        <v>159</v>
      </c>
      <c r="J39" s="41" t="s">
        <v>31</v>
      </c>
      <c r="K39" s="42" t="s">
        <v>32</v>
      </c>
      <c r="L39" s="40" t="s">
        <v>33</v>
      </c>
      <c r="M39" s="43">
        <v>12</v>
      </c>
      <c r="N39" s="44">
        <f t="shared" si="1"/>
        <v>230.01</v>
      </c>
      <c r="O39" s="45"/>
    </row>
    <row r="40" spans="1:15" ht="12.75" x14ac:dyDescent="0.2">
      <c r="A40" s="33">
        <v>191784</v>
      </c>
      <c r="B40" s="34" t="s">
        <v>160</v>
      </c>
      <c r="C40" s="35" t="s">
        <v>161</v>
      </c>
      <c r="D40" s="46" t="s">
        <v>99</v>
      </c>
      <c r="E40" s="37" t="s">
        <v>162</v>
      </c>
      <c r="F40" s="38" t="s">
        <v>163</v>
      </c>
      <c r="G40" s="38" t="s">
        <v>29</v>
      </c>
      <c r="H40" s="39">
        <v>2014</v>
      </c>
      <c r="I40" s="40" t="s">
        <v>30</v>
      </c>
      <c r="J40" s="41" t="s">
        <v>31</v>
      </c>
      <c r="K40" s="42" t="s">
        <v>32</v>
      </c>
      <c r="L40" s="40" t="s">
        <v>33</v>
      </c>
      <c r="M40" s="43">
        <v>12</v>
      </c>
      <c r="N40" s="44">
        <f t="shared" si="1"/>
        <v>230.01</v>
      </c>
      <c r="O40" s="45"/>
    </row>
    <row r="41" spans="1:15" ht="12.75" x14ac:dyDescent="0.2">
      <c r="A41" s="33">
        <v>191597</v>
      </c>
      <c r="B41" s="34" t="s">
        <v>164</v>
      </c>
      <c r="C41" s="35" t="s">
        <v>165</v>
      </c>
      <c r="D41" s="46" t="s">
        <v>99</v>
      </c>
      <c r="E41" s="37" t="s">
        <v>166</v>
      </c>
      <c r="F41" s="48" t="s">
        <v>167</v>
      </c>
      <c r="G41" s="38" t="s">
        <v>29</v>
      </c>
      <c r="H41" s="39">
        <v>2013</v>
      </c>
      <c r="I41" s="40" t="s">
        <v>30</v>
      </c>
      <c r="J41" s="41" t="s">
        <v>31</v>
      </c>
      <c r="K41" s="42" t="s">
        <v>32</v>
      </c>
      <c r="L41" s="40" t="s">
        <v>33</v>
      </c>
      <c r="M41" s="43">
        <v>12</v>
      </c>
      <c r="N41" s="44">
        <f t="shared" si="1"/>
        <v>230.01</v>
      </c>
      <c r="O41" s="45"/>
    </row>
    <row r="42" spans="1:15" ht="12.75" x14ac:dyDescent="0.2">
      <c r="A42" s="33">
        <v>191848</v>
      </c>
      <c r="B42" s="34" t="s">
        <v>168</v>
      </c>
      <c r="C42" s="35" t="s">
        <v>169</v>
      </c>
      <c r="D42" s="36"/>
      <c r="E42" s="37" t="s">
        <v>170</v>
      </c>
      <c r="F42" s="47" t="s">
        <v>171</v>
      </c>
      <c r="G42" s="38" t="s">
        <v>29</v>
      </c>
      <c r="H42" s="39">
        <v>2019</v>
      </c>
      <c r="I42" s="40" t="s">
        <v>88</v>
      </c>
      <c r="J42" s="41" t="s">
        <v>31</v>
      </c>
      <c r="K42" s="42" t="s">
        <v>32</v>
      </c>
      <c r="L42" s="40" t="s">
        <v>33</v>
      </c>
      <c r="M42" s="43">
        <v>16</v>
      </c>
      <c r="N42" s="44">
        <f>300.08*(1-$O$4/100)</f>
        <v>300.08</v>
      </c>
      <c r="O42" s="45"/>
    </row>
    <row r="43" spans="1:15" ht="12.75" x14ac:dyDescent="0.2">
      <c r="A43" s="33">
        <v>191453</v>
      </c>
      <c r="B43" s="34" t="s">
        <v>172</v>
      </c>
      <c r="C43" s="35" t="s">
        <v>173</v>
      </c>
      <c r="D43" s="36"/>
      <c r="E43" s="37" t="s">
        <v>174</v>
      </c>
      <c r="F43" s="47" t="s">
        <v>175</v>
      </c>
      <c r="G43" s="38" t="s">
        <v>29</v>
      </c>
      <c r="H43" s="39">
        <v>2012</v>
      </c>
      <c r="I43" s="40" t="s">
        <v>30</v>
      </c>
      <c r="J43" s="41" t="s">
        <v>31</v>
      </c>
      <c r="K43" s="42" t="s">
        <v>32</v>
      </c>
      <c r="L43" s="40" t="s">
        <v>33</v>
      </c>
      <c r="M43" s="43">
        <v>12</v>
      </c>
      <c r="N43" s="44">
        <f>230.01*(1-$O$4/100)</f>
        <v>230.01</v>
      </c>
      <c r="O43" s="45"/>
    </row>
    <row r="44" spans="1:15" ht="12.75" x14ac:dyDescent="0.2">
      <c r="A44" s="33">
        <v>191512</v>
      </c>
      <c r="B44" s="34" t="s">
        <v>176</v>
      </c>
      <c r="C44" s="35" t="s">
        <v>177</v>
      </c>
      <c r="D44" s="36"/>
      <c r="E44" s="37" t="s">
        <v>178</v>
      </c>
      <c r="F44" s="47" t="s">
        <v>179</v>
      </c>
      <c r="G44" s="38" t="s">
        <v>29</v>
      </c>
      <c r="H44" s="39">
        <v>2012</v>
      </c>
      <c r="I44" s="40" t="s">
        <v>30</v>
      </c>
      <c r="J44" s="41" t="s">
        <v>31</v>
      </c>
      <c r="K44" s="42" t="s">
        <v>32</v>
      </c>
      <c r="L44" s="40" t="s">
        <v>33</v>
      </c>
      <c r="M44" s="43">
        <v>12</v>
      </c>
      <c r="N44" s="44">
        <f>230.01*(1-$O$4/100)</f>
        <v>230.01</v>
      </c>
      <c r="O44" s="45"/>
    </row>
    <row r="45" spans="1:15" ht="12.75" x14ac:dyDescent="0.2">
      <c r="A45" s="33">
        <v>191782</v>
      </c>
      <c r="B45" s="34" t="s">
        <v>180</v>
      </c>
      <c r="C45" s="35" t="s">
        <v>181</v>
      </c>
      <c r="D45" s="36"/>
      <c r="E45" s="37" t="s">
        <v>182</v>
      </c>
      <c r="F45" s="38" t="s">
        <v>183</v>
      </c>
      <c r="G45" s="38" t="s">
        <v>29</v>
      </c>
      <c r="H45" s="39">
        <v>2014</v>
      </c>
      <c r="I45" s="40" t="s">
        <v>30</v>
      </c>
      <c r="J45" s="41" t="s">
        <v>31</v>
      </c>
      <c r="K45" s="42" t="s">
        <v>32</v>
      </c>
      <c r="L45" s="40" t="s">
        <v>33</v>
      </c>
      <c r="M45" s="43">
        <v>12</v>
      </c>
      <c r="N45" s="44">
        <f>230.01*(1-$O$4/100)</f>
        <v>230.01</v>
      </c>
      <c r="O45" s="45"/>
    </row>
    <row r="46" spans="1:15" ht="12.75" x14ac:dyDescent="0.2">
      <c r="A46" s="33">
        <v>191827</v>
      </c>
      <c r="B46" s="34" t="s">
        <v>184</v>
      </c>
      <c r="C46" s="35" t="s">
        <v>185</v>
      </c>
      <c r="D46" s="36"/>
      <c r="E46" s="37" t="s">
        <v>186</v>
      </c>
      <c r="F46" s="38" t="s">
        <v>187</v>
      </c>
      <c r="G46" s="38" t="s">
        <v>29</v>
      </c>
      <c r="H46" s="39">
        <v>2017</v>
      </c>
      <c r="I46" s="40" t="s">
        <v>30</v>
      </c>
      <c r="J46" s="41" t="s">
        <v>31</v>
      </c>
      <c r="K46" s="42" t="s">
        <v>32</v>
      </c>
      <c r="L46" s="40" t="s">
        <v>33</v>
      </c>
      <c r="M46" s="43">
        <v>12</v>
      </c>
      <c r="N46" s="44">
        <f>230.01*(1-$O$4/100)</f>
        <v>230.01</v>
      </c>
      <c r="O46" s="45"/>
    </row>
    <row r="47" spans="1:15" ht="12.75" x14ac:dyDescent="0.2">
      <c r="A47" s="33">
        <v>191625</v>
      </c>
      <c r="B47" s="34" t="s">
        <v>188</v>
      </c>
      <c r="C47" s="35" t="s">
        <v>189</v>
      </c>
      <c r="D47" s="36"/>
      <c r="E47" s="37" t="s">
        <v>190</v>
      </c>
      <c r="F47" s="47" t="s">
        <v>191</v>
      </c>
      <c r="G47" s="38" t="s">
        <v>29</v>
      </c>
      <c r="H47" s="39">
        <v>2018</v>
      </c>
      <c r="I47" s="40" t="s">
        <v>115</v>
      </c>
      <c r="J47" s="41" t="s">
        <v>31</v>
      </c>
      <c r="K47" s="42" t="s">
        <v>32</v>
      </c>
      <c r="L47" s="40" t="s">
        <v>33</v>
      </c>
      <c r="M47" s="43">
        <v>12</v>
      </c>
      <c r="N47" s="44">
        <f>350.02*(1-$O$4/100)</f>
        <v>350.02</v>
      </c>
      <c r="O47" s="45"/>
    </row>
    <row r="48" spans="1:15" ht="14.25" customHeight="1" x14ac:dyDescent="0.2">
      <c r="A48" s="28"/>
      <c r="B48" s="29"/>
      <c r="C48" s="29"/>
      <c r="D48" s="30"/>
      <c r="E48" s="30" t="s">
        <v>192</v>
      </c>
      <c r="F48" s="31"/>
      <c r="G48" s="31"/>
      <c r="H48" s="31"/>
      <c r="I48" s="31"/>
      <c r="J48" s="31"/>
      <c r="K48" s="31"/>
      <c r="L48" s="31"/>
      <c r="M48" s="31"/>
      <c r="N48" s="31"/>
      <c r="O48" s="32"/>
    </row>
    <row r="49" spans="1:15" ht="12.75" x14ac:dyDescent="0.2">
      <c r="A49" s="33">
        <v>191783</v>
      </c>
      <c r="B49" s="34" t="s">
        <v>193</v>
      </c>
      <c r="C49" s="35" t="s">
        <v>194</v>
      </c>
      <c r="D49" s="46" t="s">
        <v>99</v>
      </c>
      <c r="E49" s="37" t="s">
        <v>195</v>
      </c>
      <c r="F49" s="38" t="s">
        <v>196</v>
      </c>
      <c r="G49" s="38" t="s">
        <v>29</v>
      </c>
      <c r="H49" s="39">
        <v>2014</v>
      </c>
      <c r="I49" s="40" t="s">
        <v>88</v>
      </c>
      <c r="J49" s="41" t="s">
        <v>31</v>
      </c>
      <c r="K49" s="42" t="s">
        <v>197</v>
      </c>
      <c r="L49" s="40" t="s">
        <v>33</v>
      </c>
      <c r="M49" s="43">
        <v>12</v>
      </c>
      <c r="N49" s="44">
        <f t="shared" ref="N49:N67" si="2">350.02*(1-$O$4/100)</f>
        <v>350.02</v>
      </c>
      <c r="O49" s="45"/>
    </row>
    <row r="50" spans="1:15" ht="12.75" x14ac:dyDescent="0.2">
      <c r="A50" s="33">
        <v>191601</v>
      </c>
      <c r="B50" s="34" t="s">
        <v>198</v>
      </c>
      <c r="C50" s="35" t="s">
        <v>199</v>
      </c>
      <c r="D50" s="36"/>
      <c r="E50" s="37" t="s">
        <v>200</v>
      </c>
      <c r="F50" s="47" t="s">
        <v>201</v>
      </c>
      <c r="G50" s="38" t="s">
        <v>29</v>
      </c>
      <c r="H50" s="39">
        <v>2013</v>
      </c>
      <c r="I50" s="40" t="s">
        <v>30</v>
      </c>
      <c r="J50" s="41" t="s">
        <v>31</v>
      </c>
      <c r="K50" s="42" t="s">
        <v>197</v>
      </c>
      <c r="L50" s="40" t="s">
        <v>33</v>
      </c>
      <c r="M50" s="43">
        <v>12</v>
      </c>
      <c r="N50" s="44">
        <f t="shared" si="2"/>
        <v>350.02</v>
      </c>
      <c r="O50" s="45"/>
    </row>
    <row r="51" spans="1:15" ht="12.75" x14ac:dyDescent="0.2">
      <c r="A51" s="33">
        <v>191611</v>
      </c>
      <c r="B51" s="34" t="s">
        <v>202</v>
      </c>
      <c r="C51" s="35" t="s">
        <v>203</v>
      </c>
      <c r="D51" s="36"/>
      <c r="E51" s="37" t="s">
        <v>204</v>
      </c>
      <c r="F51" s="48" t="s">
        <v>205</v>
      </c>
      <c r="G51" s="38" t="s">
        <v>29</v>
      </c>
      <c r="H51" s="39">
        <v>2013</v>
      </c>
      <c r="I51" s="40" t="s">
        <v>88</v>
      </c>
      <c r="J51" s="41" t="s">
        <v>31</v>
      </c>
      <c r="K51" s="42" t="s">
        <v>197</v>
      </c>
      <c r="L51" s="40" t="s">
        <v>33</v>
      </c>
      <c r="M51" s="43">
        <v>12</v>
      </c>
      <c r="N51" s="44">
        <f t="shared" si="2"/>
        <v>350.02</v>
      </c>
      <c r="O51" s="45"/>
    </row>
    <row r="52" spans="1:15" ht="12.75" x14ac:dyDescent="0.2">
      <c r="A52" s="33">
        <v>191606</v>
      </c>
      <c r="B52" s="34" t="s">
        <v>206</v>
      </c>
      <c r="C52" s="35" t="s">
        <v>207</v>
      </c>
      <c r="D52" s="36"/>
      <c r="E52" s="37" t="s">
        <v>208</v>
      </c>
      <c r="F52" s="38" t="s">
        <v>209</v>
      </c>
      <c r="G52" s="38" t="s">
        <v>29</v>
      </c>
      <c r="H52" s="39">
        <v>2013</v>
      </c>
      <c r="I52" s="40" t="s">
        <v>159</v>
      </c>
      <c r="J52" s="41" t="s">
        <v>31</v>
      </c>
      <c r="K52" s="42" t="s">
        <v>197</v>
      </c>
      <c r="L52" s="40" t="s">
        <v>33</v>
      </c>
      <c r="M52" s="43">
        <v>12</v>
      </c>
      <c r="N52" s="44">
        <f t="shared" si="2"/>
        <v>350.02</v>
      </c>
      <c r="O52" s="45"/>
    </row>
    <row r="53" spans="1:15" ht="12.75" x14ac:dyDescent="0.2">
      <c r="A53" s="33">
        <v>191577</v>
      </c>
      <c r="B53" s="34" t="s">
        <v>210</v>
      </c>
      <c r="C53" s="35" t="s">
        <v>211</v>
      </c>
      <c r="D53" s="36"/>
      <c r="E53" s="37" t="s">
        <v>212</v>
      </c>
      <c r="F53" s="38" t="s">
        <v>213</v>
      </c>
      <c r="G53" s="38" t="s">
        <v>29</v>
      </c>
      <c r="H53" s="39">
        <v>2013</v>
      </c>
      <c r="I53" s="40" t="s">
        <v>88</v>
      </c>
      <c r="J53" s="41" t="s">
        <v>31</v>
      </c>
      <c r="K53" s="42" t="s">
        <v>197</v>
      </c>
      <c r="L53" s="40" t="s">
        <v>33</v>
      </c>
      <c r="M53" s="43">
        <v>12</v>
      </c>
      <c r="N53" s="44">
        <f t="shared" si="2"/>
        <v>350.02</v>
      </c>
      <c r="O53" s="45"/>
    </row>
    <row r="54" spans="1:15" ht="12.75" x14ac:dyDescent="0.2">
      <c r="A54" s="33">
        <v>191551</v>
      </c>
      <c r="B54" s="34" t="s">
        <v>214</v>
      </c>
      <c r="C54" s="35" t="s">
        <v>215</v>
      </c>
      <c r="D54" s="36"/>
      <c r="E54" s="37" t="s">
        <v>216</v>
      </c>
      <c r="F54" s="47" t="s">
        <v>217</v>
      </c>
      <c r="G54" s="38" t="s">
        <v>29</v>
      </c>
      <c r="H54" s="39">
        <v>2013</v>
      </c>
      <c r="I54" s="40" t="s">
        <v>88</v>
      </c>
      <c r="J54" s="41" t="s">
        <v>31</v>
      </c>
      <c r="K54" s="42" t="s">
        <v>197</v>
      </c>
      <c r="L54" s="40" t="s">
        <v>33</v>
      </c>
      <c r="M54" s="43">
        <v>12</v>
      </c>
      <c r="N54" s="44">
        <f t="shared" si="2"/>
        <v>350.02</v>
      </c>
      <c r="O54" s="45"/>
    </row>
    <row r="55" spans="1:15" ht="12.75" x14ac:dyDescent="0.2">
      <c r="A55" s="33">
        <v>191486</v>
      </c>
      <c r="B55" s="34" t="s">
        <v>218</v>
      </c>
      <c r="C55" s="35" t="s">
        <v>219</v>
      </c>
      <c r="D55" s="36"/>
      <c r="E55" s="37" t="s">
        <v>195</v>
      </c>
      <c r="F55" s="48" t="s">
        <v>220</v>
      </c>
      <c r="G55" s="38" t="s">
        <v>29</v>
      </c>
      <c r="H55" s="39">
        <v>2014</v>
      </c>
      <c r="I55" s="40" t="s">
        <v>88</v>
      </c>
      <c r="J55" s="41" t="s">
        <v>31</v>
      </c>
      <c r="K55" s="42" t="s">
        <v>197</v>
      </c>
      <c r="L55" s="40" t="s">
        <v>33</v>
      </c>
      <c r="M55" s="43">
        <v>12</v>
      </c>
      <c r="N55" s="44">
        <f t="shared" si="2"/>
        <v>350.02</v>
      </c>
      <c r="O55" s="45"/>
    </row>
    <row r="56" spans="1:15" ht="12.75" x14ac:dyDescent="0.2">
      <c r="A56" s="33">
        <v>191605</v>
      </c>
      <c r="B56" s="34" t="s">
        <v>221</v>
      </c>
      <c r="C56" s="35" t="s">
        <v>222</v>
      </c>
      <c r="D56" s="36"/>
      <c r="E56" s="37" t="s">
        <v>223</v>
      </c>
      <c r="F56" s="48" t="s">
        <v>224</v>
      </c>
      <c r="G56" s="38" t="s">
        <v>29</v>
      </c>
      <c r="H56" s="39">
        <v>2013</v>
      </c>
      <c r="I56" s="40" t="s">
        <v>88</v>
      </c>
      <c r="J56" s="41" t="s">
        <v>31</v>
      </c>
      <c r="K56" s="42" t="s">
        <v>197</v>
      </c>
      <c r="L56" s="40" t="s">
        <v>33</v>
      </c>
      <c r="M56" s="43">
        <v>12</v>
      </c>
      <c r="N56" s="44">
        <f t="shared" si="2"/>
        <v>350.02</v>
      </c>
      <c r="O56" s="45"/>
    </row>
    <row r="57" spans="1:15" ht="12.75" x14ac:dyDescent="0.2">
      <c r="A57" s="33">
        <v>191469</v>
      </c>
      <c r="B57" s="34" t="s">
        <v>225</v>
      </c>
      <c r="C57" s="35" t="s">
        <v>226</v>
      </c>
      <c r="D57" s="36"/>
      <c r="E57" s="37" t="s">
        <v>227</v>
      </c>
      <c r="F57" s="47" t="s">
        <v>228</v>
      </c>
      <c r="G57" s="38" t="s">
        <v>29</v>
      </c>
      <c r="H57" s="39">
        <v>2014</v>
      </c>
      <c r="I57" s="40" t="s">
        <v>88</v>
      </c>
      <c r="J57" s="41" t="s">
        <v>31</v>
      </c>
      <c r="K57" s="42" t="s">
        <v>197</v>
      </c>
      <c r="L57" s="40" t="s">
        <v>33</v>
      </c>
      <c r="M57" s="43">
        <v>12</v>
      </c>
      <c r="N57" s="44">
        <f t="shared" si="2"/>
        <v>350.02</v>
      </c>
      <c r="O57" s="45"/>
    </row>
    <row r="58" spans="1:15" ht="12.75" x14ac:dyDescent="0.2">
      <c r="A58" s="33">
        <v>191518</v>
      </c>
      <c r="B58" s="34" t="s">
        <v>229</v>
      </c>
      <c r="C58" s="35" t="s">
        <v>230</v>
      </c>
      <c r="D58" s="36"/>
      <c r="E58" s="37" t="s">
        <v>231</v>
      </c>
      <c r="F58" s="47" t="s">
        <v>232</v>
      </c>
      <c r="G58" s="38" t="s">
        <v>29</v>
      </c>
      <c r="H58" s="39">
        <v>2012</v>
      </c>
      <c r="I58" s="40" t="s">
        <v>106</v>
      </c>
      <c r="J58" s="41" t="s">
        <v>31</v>
      </c>
      <c r="K58" s="42" t="s">
        <v>197</v>
      </c>
      <c r="L58" s="40" t="s">
        <v>33</v>
      </c>
      <c r="M58" s="43">
        <v>12</v>
      </c>
      <c r="N58" s="44">
        <f t="shared" si="2"/>
        <v>350.02</v>
      </c>
      <c r="O58" s="45"/>
    </row>
    <row r="59" spans="1:15" ht="12.75" x14ac:dyDescent="0.2">
      <c r="A59" s="33">
        <v>191510</v>
      </c>
      <c r="B59" s="34" t="s">
        <v>233</v>
      </c>
      <c r="C59" s="35" t="s">
        <v>234</v>
      </c>
      <c r="D59" s="36"/>
      <c r="E59" s="37" t="s">
        <v>208</v>
      </c>
      <c r="F59" s="48" t="s">
        <v>235</v>
      </c>
      <c r="G59" s="38" t="s">
        <v>29</v>
      </c>
      <c r="H59" s="39">
        <v>2013</v>
      </c>
      <c r="I59" s="40" t="s">
        <v>159</v>
      </c>
      <c r="J59" s="41" t="s">
        <v>31</v>
      </c>
      <c r="K59" s="42" t="s">
        <v>197</v>
      </c>
      <c r="L59" s="40" t="s">
        <v>33</v>
      </c>
      <c r="M59" s="43">
        <v>12</v>
      </c>
      <c r="N59" s="44">
        <f t="shared" si="2"/>
        <v>350.02</v>
      </c>
      <c r="O59" s="45"/>
    </row>
    <row r="60" spans="1:15" ht="12.75" x14ac:dyDescent="0.2">
      <c r="A60" s="33">
        <v>191516</v>
      </c>
      <c r="B60" s="34" t="s">
        <v>236</v>
      </c>
      <c r="C60" s="35" t="s">
        <v>237</v>
      </c>
      <c r="D60" s="36"/>
      <c r="E60" s="37" t="s">
        <v>208</v>
      </c>
      <c r="F60" s="47" t="s">
        <v>238</v>
      </c>
      <c r="G60" s="38" t="s">
        <v>29</v>
      </c>
      <c r="H60" s="39">
        <v>2012</v>
      </c>
      <c r="I60" s="40" t="s">
        <v>159</v>
      </c>
      <c r="J60" s="41" t="s">
        <v>31</v>
      </c>
      <c r="K60" s="42" t="s">
        <v>197</v>
      </c>
      <c r="L60" s="40" t="s">
        <v>33</v>
      </c>
      <c r="M60" s="43">
        <v>12</v>
      </c>
      <c r="N60" s="44">
        <f t="shared" si="2"/>
        <v>350.02</v>
      </c>
      <c r="O60" s="45"/>
    </row>
    <row r="61" spans="1:15" ht="12.75" x14ac:dyDescent="0.2">
      <c r="A61" s="33">
        <v>162602</v>
      </c>
      <c r="B61" s="34" t="s">
        <v>239</v>
      </c>
      <c r="C61" s="35" t="s">
        <v>240</v>
      </c>
      <c r="D61" s="46" t="s">
        <v>99</v>
      </c>
      <c r="E61" s="37" t="s">
        <v>241</v>
      </c>
      <c r="F61" s="48" t="s">
        <v>242</v>
      </c>
      <c r="G61" s="38" t="s">
        <v>29</v>
      </c>
      <c r="H61" s="39">
        <v>2009</v>
      </c>
      <c r="I61" s="40" t="s">
        <v>159</v>
      </c>
      <c r="J61" s="41" t="s">
        <v>31</v>
      </c>
      <c r="K61" s="42" t="s">
        <v>197</v>
      </c>
      <c r="L61" s="40" t="s">
        <v>33</v>
      </c>
      <c r="M61" s="43">
        <v>16</v>
      </c>
      <c r="N61" s="44">
        <f t="shared" si="2"/>
        <v>350.02</v>
      </c>
      <c r="O61" s="45"/>
    </row>
    <row r="62" spans="1:15" ht="12.75" x14ac:dyDescent="0.2">
      <c r="A62" s="33">
        <v>191612</v>
      </c>
      <c r="B62" s="34" t="s">
        <v>243</v>
      </c>
      <c r="C62" s="35" t="s">
        <v>244</v>
      </c>
      <c r="D62" s="36"/>
      <c r="E62" s="37" t="s">
        <v>245</v>
      </c>
      <c r="F62" s="47" t="s">
        <v>246</v>
      </c>
      <c r="G62" s="38" t="s">
        <v>29</v>
      </c>
      <c r="H62" s="39">
        <v>2013</v>
      </c>
      <c r="I62" s="40" t="s">
        <v>30</v>
      </c>
      <c r="J62" s="41" t="s">
        <v>31</v>
      </c>
      <c r="K62" s="42" t="s">
        <v>197</v>
      </c>
      <c r="L62" s="40" t="s">
        <v>33</v>
      </c>
      <c r="M62" s="43">
        <v>12</v>
      </c>
      <c r="N62" s="44">
        <f t="shared" si="2"/>
        <v>350.02</v>
      </c>
      <c r="O62" s="45"/>
    </row>
    <row r="63" spans="1:15" ht="12.75" x14ac:dyDescent="0.2">
      <c r="A63" s="33">
        <v>191549</v>
      </c>
      <c r="B63" s="34" t="s">
        <v>247</v>
      </c>
      <c r="C63" s="35" t="s">
        <v>248</v>
      </c>
      <c r="D63" s="36"/>
      <c r="E63" s="37" t="s">
        <v>249</v>
      </c>
      <c r="F63" s="48" t="s">
        <v>250</v>
      </c>
      <c r="G63" s="38" t="s">
        <v>29</v>
      </c>
      <c r="H63" s="39">
        <v>2014</v>
      </c>
      <c r="I63" s="40" t="s">
        <v>88</v>
      </c>
      <c r="J63" s="41" t="s">
        <v>31</v>
      </c>
      <c r="K63" s="42" t="s">
        <v>251</v>
      </c>
      <c r="L63" s="40" t="s">
        <v>33</v>
      </c>
      <c r="M63" s="43">
        <v>12</v>
      </c>
      <c r="N63" s="44">
        <f t="shared" si="2"/>
        <v>350.02</v>
      </c>
      <c r="O63" s="45"/>
    </row>
    <row r="64" spans="1:15" ht="12.75" x14ac:dyDescent="0.2">
      <c r="A64" s="33">
        <v>168660</v>
      </c>
      <c r="B64" s="34" t="s">
        <v>252</v>
      </c>
      <c r="C64" s="35" t="s">
        <v>253</v>
      </c>
      <c r="D64" s="36"/>
      <c r="E64" s="37" t="s">
        <v>254</v>
      </c>
      <c r="F64" s="47" t="s">
        <v>255</v>
      </c>
      <c r="G64" s="38" t="s">
        <v>29</v>
      </c>
      <c r="H64" s="39">
        <v>2009</v>
      </c>
      <c r="I64" s="40" t="s">
        <v>88</v>
      </c>
      <c r="J64" s="41" t="s">
        <v>31</v>
      </c>
      <c r="K64" s="42" t="s">
        <v>197</v>
      </c>
      <c r="L64" s="40" t="s">
        <v>33</v>
      </c>
      <c r="M64" s="43">
        <v>16</v>
      </c>
      <c r="N64" s="44">
        <f t="shared" si="2"/>
        <v>350.02</v>
      </c>
      <c r="O64" s="45"/>
    </row>
    <row r="65" spans="1:15" ht="12.75" x14ac:dyDescent="0.2">
      <c r="A65" s="33">
        <v>191633</v>
      </c>
      <c r="B65" s="34" t="s">
        <v>256</v>
      </c>
      <c r="C65" s="35" t="s">
        <v>257</v>
      </c>
      <c r="D65" s="36"/>
      <c r="E65" s="37" t="s">
        <v>200</v>
      </c>
      <c r="F65" s="38" t="s">
        <v>258</v>
      </c>
      <c r="G65" s="38" t="s">
        <v>29</v>
      </c>
      <c r="H65" s="39">
        <v>2014</v>
      </c>
      <c r="I65" s="40" t="s">
        <v>30</v>
      </c>
      <c r="J65" s="41" t="s">
        <v>31</v>
      </c>
      <c r="K65" s="42" t="s">
        <v>197</v>
      </c>
      <c r="L65" s="40" t="s">
        <v>33</v>
      </c>
      <c r="M65" s="43">
        <v>12</v>
      </c>
      <c r="N65" s="44">
        <f t="shared" si="2"/>
        <v>350.02</v>
      </c>
      <c r="O65" s="45"/>
    </row>
    <row r="66" spans="1:15" ht="12.75" x14ac:dyDescent="0.2">
      <c r="A66" s="33">
        <v>191562</v>
      </c>
      <c r="B66" s="34" t="s">
        <v>259</v>
      </c>
      <c r="C66" s="35" t="s">
        <v>260</v>
      </c>
      <c r="D66" s="36"/>
      <c r="E66" s="37" t="s">
        <v>261</v>
      </c>
      <c r="F66" s="48" t="s">
        <v>262</v>
      </c>
      <c r="G66" s="38" t="s">
        <v>29</v>
      </c>
      <c r="H66" s="39">
        <v>2013</v>
      </c>
      <c r="I66" s="40" t="s">
        <v>88</v>
      </c>
      <c r="J66" s="41" t="s">
        <v>31</v>
      </c>
      <c r="K66" s="42" t="s">
        <v>197</v>
      </c>
      <c r="L66" s="40" t="s">
        <v>33</v>
      </c>
      <c r="M66" s="43">
        <v>12</v>
      </c>
      <c r="N66" s="44">
        <f t="shared" si="2"/>
        <v>350.02</v>
      </c>
      <c r="O66" s="45"/>
    </row>
    <row r="67" spans="1:15" ht="12.75" x14ac:dyDescent="0.2">
      <c r="A67" s="33">
        <v>179108</v>
      </c>
      <c r="B67" s="34" t="s">
        <v>263</v>
      </c>
      <c r="C67" s="35" t="s">
        <v>264</v>
      </c>
      <c r="D67" s="36"/>
      <c r="E67" s="37" t="s">
        <v>265</v>
      </c>
      <c r="F67" s="48" t="s">
        <v>266</v>
      </c>
      <c r="G67" s="38" t="s">
        <v>29</v>
      </c>
      <c r="H67" s="39">
        <v>2010</v>
      </c>
      <c r="I67" s="40" t="s">
        <v>88</v>
      </c>
      <c r="J67" s="41" t="s">
        <v>31</v>
      </c>
      <c r="K67" s="42" t="s">
        <v>197</v>
      </c>
      <c r="L67" s="40" t="s">
        <v>33</v>
      </c>
      <c r="M67" s="43">
        <v>14</v>
      </c>
      <c r="N67" s="44">
        <f t="shared" si="2"/>
        <v>350.02</v>
      </c>
      <c r="O67" s="45"/>
    </row>
    <row r="68" spans="1:15" ht="14.25" customHeight="1" x14ac:dyDescent="0.2">
      <c r="A68" s="28"/>
      <c r="B68" s="29"/>
      <c r="C68" s="29"/>
      <c r="D68" s="30"/>
      <c r="E68" s="30" t="s">
        <v>267</v>
      </c>
      <c r="F68" s="31"/>
      <c r="G68" s="31"/>
      <c r="H68" s="31"/>
      <c r="I68" s="31"/>
      <c r="J68" s="31"/>
      <c r="K68" s="31"/>
      <c r="L68" s="31"/>
      <c r="M68" s="31"/>
      <c r="N68" s="31"/>
      <c r="O68" s="32"/>
    </row>
    <row r="69" spans="1:15" ht="12.75" x14ac:dyDescent="0.2">
      <c r="A69" s="33">
        <v>191755</v>
      </c>
      <c r="B69" s="34" t="s">
        <v>268</v>
      </c>
      <c r="C69" s="35" t="s">
        <v>269</v>
      </c>
      <c r="D69" s="36"/>
      <c r="E69" s="37" t="s">
        <v>270</v>
      </c>
      <c r="F69" s="38" t="s">
        <v>271</v>
      </c>
      <c r="G69" s="38" t="s">
        <v>272</v>
      </c>
      <c r="H69" s="39">
        <v>2007</v>
      </c>
      <c r="I69" s="40" t="s">
        <v>273</v>
      </c>
      <c r="J69" s="41" t="s">
        <v>31</v>
      </c>
      <c r="K69" s="42" t="s">
        <v>197</v>
      </c>
      <c r="L69" s="40" t="s">
        <v>33</v>
      </c>
      <c r="M69" s="43">
        <v>20</v>
      </c>
      <c r="N69" s="44">
        <f>194.04*(1-$O$4/100)</f>
        <v>194.04</v>
      </c>
      <c r="O69" s="45"/>
    </row>
    <row r="70" spans="1:15" ht="12.75" x14ac:dyDescent="0.2">
      <c r="A70" s="33">
        <v>191749</v>
      </c>
      <c r="B70" s="34" t="s">
        <v>274</v>
      </c>
      <c r="C70" s="35" t="s">
        <v>275</v>
      </c>
      <c r="D70" s="36"/>
      <c r="E70" s="37" t="s">
        <v>276</v>
      </c>
      <c r="F70" s="38" t="s">
        <v>277</v>
      </c>
      <c r="G70" s="38" t="s">
        <v>272</v>
      </c>
      <c r="H70" s="39">
        <v>2009</v>
      </c>
      <c r="I70" s="40" t="s">
        <v>278</v>
      </c>
      <c r="J70" s="41" t="s">
        <v>31</v>
      </c>
      <c r="K70" s="42" t="s">
        <v>197</v>
      </c>
      <c r="L70" s="40" t="s">
        <v>33</v>
      </c>
      <c r="M70" s="43">
        <v>10</v>
      </c>
      <c r="N70" s="44">
        <f>194.04*(1-$O$4/100)</f>
        <v>194.04</v>
      </c>
      <c r="O70" s="45"/>
    </row>
    <row r="71" spans="1:15" ht="12.75" x14ac:dyDescent="0.2">
      <c r="A71" s="33">
        <v>191773</v>
      </c>
      <c r="B71" s="34" t="s">
        <v>279</v>
      </c>
      <c r="C71" s="35" t="s">
        <v>280</v>
      </c>
      <c r="D71" s="36"/>
      <c r="E71" s="37" t="s">
        <v>276</v>
      </c>
      <c r="F71" s="38" t="s">
        <v>281</v>
      </c>
      <c r="G71" s="38" t="s">
        <v>272</v>
      </c>
      <c r="H71" s="39">
        <v>2014</v>
      </c>
      <c r="I71" s="40" t="s">
        <v>282</v>
      </c>
      <c r="J71" s="41" t="s">
        <v>31</v>
      </c>
      <c r="K71" s="42" t="s">
        <v>197</v>
      </c>
      <c r="L71" s="40" t="s">
        <v>33</v>
      </c>
      <c r="M71" s="43">
        <v>15</v>
      </c>
      <c r="N71" s="44">
        <f>387.09*(1-$O$4/100)</f>
        <v>387.09</v>
      </c>
      <c r="O71" s="45"/>
    </row>
    <row r="72" spans="1:15" ht="13.5" thickBot="1" x14ac:dyDescent="0.25">
      <c r="A72" s="33">
        <v>191744</v>
      </c>
      <c r="B72" s="34" t="s">
        <v>283</v>
      </c>
      <c r="C72" s="35" t="s">
        <v>284</v>
      </c>
      <c r="D72" s="36"/>
      <c r="E72" s="37" t="s">
        <v>276</v>
      </c>
      <c r="F72" s="38" t="s">
        <v>285</v>
      </c>
      <c r="G72" s="38" t="s">
        <v>272</v>
      </c>
      <c r="H72" s="39">
        <v>2012</v>
      </c>
      <c r="I72" s="40" t="s">
        <v>286</v>
      </c>
      <c r="J72" s="41" t="s">
        <v>31</v>
      </c>
      <c r="K72" s="42" t="s">
        <v>197</v>
      </c>
      <c r="L72" s="40" t="s">
        <v>33</v>
      </c>
      <c r="M72" s="43">
        <v>20</v>
      </c>
      <c r="N72" s="44">
        <f>242*(1-$O$4/100)</f>
        <v>242</v>
      </c>
      <c r="O72" s="45"/>
    </row>
    <row r="73" spans="1:15" ht="14.25" customHeight="1" thickBot="1" x14ac:dyDescent="0.25">
      <c r="A73" s="28"/>
      <c r="B73" s="29"/>
      <c r="C73" s="29"/>
      <c r="D73" s="30"/>
      <c r="E73" s="30" t="s">
        <v>527</v>
      </c>
      <c r="F73" s="31"/>
      <c r="G73" s="31"/>
      <c r="H73" s="31"/>
      <c r="I73" s="31"/>
      <c r="J73" s="31"/>
      <c r="K73" s="31"/>
      <c r="L73" s="31"/>
      <c r="M73" s="31"/>
      <c r="N73" s="31"/>
      <c r="O73" s="32"/>
    </row>
    <row r="74" spans="1:15" ht="13.5" thickBot="1" x14ac:dyDescent="0.25">
      <c r="A74" s="33">
        <v>191775</v>
      </c>
      <c r="B74" s="34" t="s">
        <v>528</v>
      </c>
      <c r="C74" s="35" t="s">
        <v>529</v>
      </c>
      <c r="D74" s="36"/>
      <c r="E74" s="37" t="s">
        <v>530</v>
      </c>
      <c r="F74" s="38" t="s">
        <v>531</v>
      </c>
      <c r="G74" s="38" t="s">
        <v>532</v>
      </c>
      <c r="H74" s="39">
        <v>2014</v>
      </c>
      <c r="I74" s="40" t="s">
        <v>533</v>
      </c>
      <c r="J74" s="41" t="s">
        <v>31</v>
      </c>
      <c r="K74" s="42" t="s">
        <v>292</v>
      </c>
      <c r="L74" s="40" t="s">
        <v>33</v>
      </c>
      <c r="M74" s="43">
        <v>10</v>
      </c>
      <c r="N74" s="44">
        <f>411.07*(1-$O$4/100)</f>
        <v>411.07</v>
      </c>
      <c r="O74" s="45"/>
    </row>
    <row r="75" spans="1:15" ht="14.25" customHeight="1" thickBot="1" x14ac:dyDescent="0.25">
      <c r="A75" s="28"/>
      <c r="B75" s="29"/>
      <c r="C75" s="29"/>
      <c r="D75" s="30"/>
      <c r="E75" s="30" t="s">
        <v>287</v>
      </c>
      <c r="F75" s="31"/>
      <c r="G75" s="31"/>
      <c r="H75" s="31"/>
      <c r="I75" s="31"/>
      <c r="J75" s="31"/>
      <c r="K75" s="31"/>
      <c r="L75" s="31"/>
      <c r="M75" s="31"/>
      <c r="N75" s="31"/>
      <c r="O75" s="32"/>
    </row>
    <row r="76" spans="1:15" ht="12.75" x14ac:dyDescent="0.2">
      <c r="A76" s="33">
        <v>191811</v>
      </c>
      <c r="B76" s="34" t="s">
        <v>288</v>
      </c>
      <c r="C76" s="35" t="s">
        <v>289</v>
      </c>
      <c r="D76" s="36"/>
      <c r="E76" s="37" t="s">
        <v>290</v>
      </c>
      <c r="F76" s="38" t="s">
        <v>291</v>
      </c>
      <c r="G76" s="38" t="s">
        <v>29</v>
      </c>
      <c r="H76" s="39">
        <v>2016</v>
      </c>
      <c r="I76" s="40" t="s">
        <v>115</v>
      </c>
      <c r="J76" s="41" t="s">
        <v>31</v>
      </c>
      <c r="K76" s="42" t="s">
        <v>292</v>
      </c>
      <c r="L76" s="40" t="s">
        <v>33</v>
      </c>
      <c r="M76" s="43">
        <v>16</v>
      </c>
      <c r="N76" s="44">
        <f>196.02*(1-$O$4/100)</f>
        <v>196.02</v>
      </c>
      <c r="O76" s="45"/>
    </row>
    <row r="77" spans="1:15" ht="12.75" x14ac:dyDescent="0.2">
      <c r="A77" s="33">
        <v>188545</v>
      </c>
      <c r="B77" s="34" t="s">
        <v>293</v>
      </c>
      <c r="C77" s="35" t="s">
        <v>294</v>
      </c>
      <c r="D77" s="36"/>
      <c r="E77" s="37" t="s">
        <v>295</v>
      </c>
      <c r="F77" s="38" t="s">
        <v>296</v>
      </c>
      <c r="G77" s="38" t="s">
        <v>29</v>
      </c>
      <c r="H77" s="39">
        <v>2017</v>
      </c>
      <c r="I77" s="40" t="s">
        <v>297</v>
      </c>
      <c r="J77" s="41" t="s">
        <v>31</v>
      </c>
      <c r="K77" s="42" t="s">
        <v>298</v>
      </c>
      <c r="L77" s="40" t="s">
        <v>299</v>
      </c>
      <c r="M77" s="43">
        <v>14</v>
      </c>
      <c r="N77" s="44">
        <f>536.03*(1-$O$4/100)</f>
        <v>536.03</v>
      </c>
      <c r="O77" s="45"/>
    </row>
    <row r="78" spans="1:15" ht="12.75" x14ac:dyDescent="0.2">
      <c r="A78" s="33">
        <v>188677</v>
      </c>
      <c r="B78" s="34" t="s">
        <v>300</v>
      </c>
      <c r="C78" s="35" t="s">
        <v>301</v>
      </c>
      <c r="D78" s="36"/>
      <c r="E78" s="37" t="s">
        <v>302</v>
      </c>
      <c r="F78" s="48" t="s">
        <v>303</v>
      </c>
      <c r="G78" s="38" t="s">
        <v>29</v>
      </c>
      <c r="H78" s="39">
        <v>2011</v>
      </c>
      <c r="I78" s="40" t="s">
        <v>30</v>
      </c>
      <c r="J78" s="41" t="s">
        <v>31</v>
      </c>
      <c r="K78" s="42" t="s">
        <v>304</v>
      </c>
      <c r="L78" s="40" t="s">
        <v>299</v>
      </c>
      <c r="M78" s="43">
        <v>12</v>
      </c>
      <c r="N78" s="44">
        <f>450.01*(1-$O$4/100)</f>
        <v>450.01</v>
      </c>
      <c r="O78" s="45"/>
    </row>
    <row r="79" spans="1:15" ht="12.75" x14ac:dyDescent="0.2">
      <c r="A79" s="33">
        <v>191817</v>
      </c>
      <c r="B79" s="34" t="s">
        <v>305</v>
      </c>
      <c r="C79" s="35" t="s">
        <v>306</v>
      </c>
      <c r="D79" s="36"/>
      <c r="E79" s="37" t="s">
        <v>295</v>
      </c>
      <c r="F79" s="38" t="s">
        <v>307</v>
      </c>
      <c r="G79" s="38" t="s">
        <v>29</v>
      </c>
      <c r="H79" s="39">
        <v>2017</v>
      </c>
      <c r="I79" s="40" t="s">
        <v>308</v>
      </c>
      <c r="J79" s="41" t="s">
        <v>31</v>
      </c>
      <c r="K79" s="42" t="s">
        <v>298</v>
      </c>
      <c r="L79" s="40" t="s">
        <v>299</v>
      </c>
      <c r="M79" s="43">
        <v>10</v>
      </c>
      <c r="N79" s="44">
        <f>519.09*(1-$O$4/100)</f>
        <v>519.09</v>
      </c>
      <c r="O79" s="45"/>
    </row>
    <row r="80" spans="1:15" ht="12.75" x14ac:dyDescent="0.2">
      <c r="A80" s="33">
        <v>191819</v>
      </c>
      <c r="B80" s="34" t="s">
        <v>309</v>
      </c>
      <c r="C80" s="35" t="s">
        <v>310</v>
      </c>
      <c r="D80" s="36"/>
      <c r="E80" s="37" t="s">
        <v>295</v>
      </c>
      <c r="F80" s="38" t="s">
        <v>311</v>
      </c>
      <c r="G80" s="38" t="s">
        <v>29</v>
      </c>
      <c r="H80" s="39">
        <v>2017</v>
      </c>
      <c r="I80" s="40" t="s">
        <v>312</v>
      </c>
      <c r="J80" s="41" t="s">
        <v>31</v>
      </c>
      <c r="K80" s="42" t="s">
        <v>298</v>
      </c>
      <c r="L80" s="40" t="s">
        <v>299</v>
      </c>
      <c r="M80" s="43">
        <v>8</v>
      </c>
      <c r="N80" s="44">
        <f>536.03*(1-$O$4/100)</f>
        <v>536.03</v>
      </c>
      <c r="O80" s="45"/>
    </row>
    <row r="81" spans="1:15" ht="14.25" customHeight="1" x14ac:dyDescent="0.2">
      <c r="A81" s="28"/>
      <c r="B81" s="29"/>
      <c r="C81" s="29"/>
      <c r="D81" s="30"/>
      <c r="E81" s="30" t="s">
        <v>313</v>
      </c>
      <c r="F81" s="31"/>
      <c r="G81" s="31"/>
      <c r="H81" s="31"/>
      <c r="I81" s="31"/>
      <c r="J81" s="31"/>
      <c r="K81" s="31"/>
      <c r="L81" s="31"/>
      <c r="M81" s="31"/>
      <c r="N81" s="31"/>
      <c r="O81" s="32"/>
    </row>
    <row r="82" spans="1:15" ht="12.75" x14ac:dyDescent="0.2">
      <c r="A82" s="33">
        <v>153595</v>
      </c>
      <c r="B82" s="34" t="s">
        <v>314</v>
      </c>
      <c r="C82" s="35" t="s">
        <v>315</v>
      </c>
      <c r="D82" s="36"/>
      <c r="E82" s="37" t="s">
        <v>316</v>
      </c>
      <c r="F82" s="48" t="s">
        <v>317</v>
      </c>
      <c r="G82" s="38" t="s">
        <v>29</v>
      </c>
      <c r="H82" s="39">
        <v>2009</v>
      </c>
      <c r="I82" s="40" t="s">
        <v>38</v>
      </c>
      <c r="J82" s="41" t="s">
        <v>31</v>
      </c>
      <c r="K82" s="42" t="s">
        <v>304</v>
      </c>
      <c r="L82" s="40" t="s">
        <v>299</v>
      </c>
      <c r="M82" s="43">
        <v>10</v>
      </c>
      <c r="N82" s="44">
        <f>472.01*(1-$O$4/100)</f>
        <v>472.01</v>
      </c>
      <c r="O82" s="45"/>
    </row>
    <row r="83" spans="1:15" ht="12.75" x14ac:dyDescent="0.2">
      <c r="A83" s="33">
        <v>176623</v>
      </c>
      <c r="B83" s="34" t="s">
        <v>318</v>
      </c>
      <c r="C83" s="35" t="s">
        <v>319</v>
      </c>
      <c r="D83" s="36"/>
      <c r="E83" s="37" t="s">
        <v>320</v>
      </c>
      <c r="F83" s="48" t="s">
        <v>321</v>
      </c>
      <c r="G83" s="38" t="s">
        <v>29</v>
      </c>
      <c r="H83" s="39">
        <v>2010</v>
      </c>
      <c r="I83" s="40" t="s">
        <v>286</v>
      </c>
      <c r="J83" s="41" t="s">
        <v>31</v>
      </c>
      <c r="K83" s="42" t="s">
        <v>322</v>
      </c>
      <c r="L83" s="40" t="s">
        <v>299</v>
      </c>
      <c r="M83" s="43">
        <v>7</v>
      </c>
      <c r="N83" s="44">
        <f>847*(1-$O$4/100)</f>
        <v>847</v>
      </c>
      <c r="O83" s="45"/>
    </row>
    <row r="84" spans="1:15" ht="14.25" customHeight="1" x14ac:dyDescent="0.2">
      <c r="A84" s="28"/>
      <c r="B84" s="29"/>
      <c r="C84" s="29"/>
      <c r="D84" s="30"/>
      <c r="E84" s="30" t="s">
        <v>323</v>
      </c>
      <c r="F84" s="31"/>
      <c r="G84" s="31"/>
      <c r="H84" s="31"/>
      <c r="I84" s="31"/>
      <c r="J84" s="31"/>
      <c r="K84" s="31"/>
      <c r="L84" s="31"/>
      <c r="M84" s="31"/>
      <c r="N84" s="31"/>
      <c r="O84" s="32"/>
    </row>
    <row r="85" spans="1:15" ht="12.75" x14ac:dyDescent="0.2">
      <c r="A85" s="33">
        <v>191830</v>
      </c>
      <c r="B85" s="34" t="s">
        <v>324</v>
      </c>
      <c r="C85" s="35" t="s">
        <v>325</v>
      </c>
      <c r="D85" s="36"/>
      <c r="E85" s="37" t="s">
        <v>326</v>
      </c>
      <c r="F85" s="38" t="s">
        <v>327</v>
      </c>
      <c r="G85" s="38" t="s">
        <v>29</v>
      </c>
      <c r="H85" s="39">
        <v>2018</v>
      </c>
      <c r="I85" s="40" t="s">
        <v>88</v>
      </c>
      <c r="J85" s="41" t="s">
        <v>31</v>
      </c>
      <c r="K85" s="42" t="s">
        <v>328</v>
      </c>
      <c r="L85" s="40" t="s">
        <v>33</v>
      </c>
      <c r="M85" s="43">
        <v>16</v>
      </c>
      <c r="N85" s="44">
        <f>132*(1-$O$4/100)</f>
        <v>132</v>
      </c>
      <c r="O85" s="45"/>
    </row>
    <row r="86" spans="1:15" ht="12.75" x14ac:dyDescent="0.2">
      <c r="A86" s="33">
        <v>191806</v>
      </c>
      <c r="B86" s="34" t="s">
        <v>329</v>
      </c>
      <c r="C86" s="35" t="s">
        <v>330</v>
      </c>
      <c r="D86" s="36"/>
      <c r="E86" s="37" t="s">
        <v>326</v>
      </c>
      <c r="F86" s="48" t="s">
        <v>331</v>
      </c>
      <c r="G86" s="38" t="s">
        <v>29</v>
      </c>
      <c r="H86" s="39">
        <v>2015</v>
      </c>
      <c r="I86" s="40" t="s">
        <v>332</v>
      </c>
      <c r="J86" s="41" t="s">
        <v>31</v>
      </c>
      <c r="K86" s="42" t="s">
        <v>328</v>
      </c>
      <c r="L86" s="40" t="s">
        <v>33</v>
      </c>
      <c r="M86" s="43">
        <v>10</v>
      </c>
      <c r="N86" s="44">
        <f>160.05*(1-$O$4/100)</f>
        <v>160.05000000000001</v>
      </c>
      <c r="O86" s="45"/>
    </row>
    <row r="87" spans="1:15" ht="12.75" x14ac:dyDescent="0.2">
      <c r="A87" s="33">
        <v>161568</v>
      </c>
      <c r="B87" s="34" t="s">
        <v>333</v>
      </c>
      <c r="C87" s="35" t="s">
        <v>334</v>
      </c>
      <c r="D87" s="36"/>
      <c r="E87" s="37" t="s">
        <v>335</v>
      </c>
      <c r="F87" s="48" t="s">
        <v>336</v>
      </c>
      <c r="G87" s="38" t="s">
        <v>29</v>
      </c>
      <c r="H87" s="39">
        <v>2009</v>
      </c>
      <c r="I87" s="40" t="s">
        <v>297</v>
      </c>
      <c r="J87" s="41" t="s">
        <v>31</v>
      </c>
      <c r="K87" s="42" t="s">
        <v>292</v>
      </c>
      <c r="L87" s="40" t="s">
        <v>337</v>
      </c>
      <c r="M87" s="43">
        <v>12</v>
      </c>
      <c r="N87" s="44">
        <f>160.05*(1-$O$4/100)</f>
        <v>160.05000000000001</v>
      </c>
      <c r="O87" s="45"/>
    </row>
    <row r="88" spans="1:15" ht="14.25" customHeight="1" x14ac:dyDescent="0.2">
      <c r="A88" s="28"/>
      <c r="B88" s="29"/>
      <c r="C88" s="29"/>
      <c r="D88" s="30"/>
      <c r="E88" s="30" t="s">
        <v>338</v>
      </c>
      <c r="F88" s="31"/>
      <c r="G88" s="31"/>
      <c r="H88" s="31"/>
      <c r="I88" s="31"/>
      <c r="J88" s="31"/>
      <c r="K88" s="31"/>
      <c r="L88" s="31"/>
      <c r="M88" s="31"/>
      <c r="N88" s="31"/>
      <c r="O88" s="32"/>
    </row>
    <row r="89" spans="1:15" ht="12.75" x14ac:dyDescent="0.2">
      <c r="A89" s="33">
        <v>163266</v>
      </c>
      <c r="B89" s="34" t="s">
        <v>339</v>
      </c>
      <c r="C89" s="35" t="s">
        <v>340</v>
      </c>
      <c r="D89" s="36"/>
      <c r="E89" s="37" t="s">
        <v>341</v>
      </c>
      <c r="F89" s="47" t="s">
        <v>342</v>
      </c>
      <c r="G89" s="38" t="s">
        <v>29</v>
      </c>
      <c r="H89" s="39">
        <v>2009</v>
      </c>
      <c r="I89" s="40" t="s">
        <v>30</v>
      </c>
      <c r="J89" s="41" t="s">
        <v>31</v>
      </c>
      <c r="K89" s="42" t="s">
        <v>292</v>
      </c>
      <c r="L89" s="40" t="s">
        <v>33</v>
      </c>
      <c r="M89" s="43">
        <v>26</v>
      </c>
      <c r="N89" s="44">
        <f>146.08*(1-$O$4/100)</f>
        <v>146.08000000000001</v>
      </c>
      <c r="O89" s="45"/>
    </row>
    <row r="90" spans="1:15" ht="14.25" customHeight="1" x14ac:dyDescent="0.2">
      <c r="A90" s="28"/>
      <c r="B90" s="29"/>
      <c r="C90" s="29"/>
      <c r="D90" s="30"/>
      <c r="E90" s="30" t="s">
        <v>343</v>
      </c>
      <c r="F90" s="31"/>
      <c r="G90" s="31"/>
      <c r="H90" s="31"/>
      <c r="I90" s="31"/>
      <c r="J90" s="31"/>
      <c r="K90" s="31"/>
      <c r="L90" s="31"/>
      <c r="M90" s="31"/>
      <c r="N90" s="31"/>
      <c r="O90" s="32"/>
    </row>
    <row r="91" spans="1:15" ht="12.75" x14ac:dyDescent="0.2">
      <c r="A91" s="33">
        <v>191838</v>
      </c>
      <c r="B91" s="34" t="s">
        <v>344</v>
      </c>
      <c r="C91" s="35" t="s">
        <v>345</v>
      </c>
      <c r="D91" s="46" t="s">
        <v>99</v>
      </c>
      <c r="E91" s="37" t="s">
        <v>346</v>
      </c>
      <c r="F91" s="48" t="s">
        <v>347</v>
      </c>
      <c r="G91" s="38" t="s">
        <v>29</v>
      </c>
      <c r="H91" s="39">
        <v>2025</v>
      </c>
      <c r="I91" s="40" t="s">
        <v>159</v>
      </c>
      <c r="J91" s="41" t="s">
        <v>31</v>
      </c>
      <c r="K91" s="42" t="s">
        <v>348</v>
      </c>
      <c r="L91" s="40" t="s">
        <v>33</v>
      </c>
      <c r="M91" s="43">
        <v>22</v>
      </c>
      <c r="N91" s="44">
        <f>280.06*(1-$O$4/100)</f>
        <v>280.06</v>
      </c>
      <c r="O91" s="45"/>
    </row>
    <row r="92" spans="1:15" ht="12.75" x14ac:dyDescent="0.2">
      <c r="A92" s="33">
        <v>191890</v>
      </c>
      <c r="B92" s="34" t="s">
        <v>349</v>
      </c>
      <c r="C92" s="35" t="s">
        <v>350</v>
      </c>
      <c r="D92" s="46" t="s">
        <v>99</v>
      </c>
      <c r="E92" s="37" t="s">
        <v>351</v>
      </c>
      <c r="F92" s="38" t="s">
        <v>352</v>
      </c>
      <c r="G92" s="38" t="s">
        <v>29</v>
      </c>
      <c r="H92" s="39">
        <v>2022</v>
      </c>
      <c r="I92" s="40" t="s">
        <v>353</v>
      </c>
      <c r="J92" s="41" t="s">
        <v>31</v>
      </c>
      <c r="K92" s="42" t="s">
        <v>348</v>
      </c>
      <c r="L92" s="40" t="s">
        <v>33</v>
      </c>
      <c r="M92" s="43">
        <v>60</v>
      </c>
      <c r="N92" s="44">
        <f>181.06*(1-$O$4/100)</f>
        <v>181.06</v>
      </c>
      <c r="O92" s="45"/>
    </row>
    <row r="93" spans="1:15" ht="14.25" customHeight="1" x14ac:dyDescent="0.2">
      <c r="A93" s="28"/>
      <c r="B93" s="29"/>
      <c r="C93" s="29"/>
      <c r="D93" s="30"/>
      <c r="E93" s="30" t="s">
        <v>354</v>
      </c>
      <c r="F93" s="31"/>
      <c r="G93" s="31"/>
      <c r="H93" s="31"/>
      <c r="I93" s="31"/>
      <c r="J93" s="31"/>
      <c r="K93" s="31"/>
      <c r="L93" s="31"/>
      <c r="M93" s="31"/>
      <c r="N93" s="31"/>
      <c r="O93" s="32"/>
    </row>
    <row r="94" spans="1:15" ht="12.75" x14ac:dyDescent="0.2">
      <c r="A94" s="33">
        <v>41579</v>
      </c>
      <c r="B94" s="34" t="s">
        <v>355</v>
      </c>
      <c r="C94" s="35" t="s">
        <v>356</v>
      </c>
      <c r="D94" s="46" t="s">
        <v>99</v>
      </c>
      <c r="E94" s="37" t="s">
        <v>357</v>
      </c>
      <c r="F94" s="47" t="s">
        <v>358</v>
      </c>
      <c r="G94" s="38" t="s">
        <v>29</v>
      </c>
      <c r="H94" s="39">
        <v>2023</v>
      </c>
      <c r="I94" s="40" t="s">
        <v>308</v>
      </c>
      <c r="J94" s="41" t="s">
        <v>31</v>
      </c>
      <c r="K94" s="42" t="s">
        <v>348</v>
      </c>
      <c r="L94" s="40" t="s">
        <v>33</v>
      </c>
      <c r="M94" s="43">
        <v>24</v>
      </c>
      <c r="N94" s="44">
        <f>205.04*(1-$O$4/100)</f>
        <v>205.04</v>
      </c>
      <c r="O94" s="45"/>
    </row>
    <row r="95" spans="1:15" ht="12.75" x14ac:dyDescent="0.2">
      <c r="A95" s="33">
        <v>191812</v>
      </c>
      <c r="B95" s="34" t="s">
        <v>359</v>
      </c>
      <c r="C95" s="35" t="s">
        <v>360</v>
      </c>
      <c r="D95" s="36"/>
      <c r="E95" s="37" t="s">
        <v>326</v>
      </c>
      <c r="F95" s="38" t="s">
        <v>361</v>
      </c>
      <c r="G95" s="38" t="s">
        <v>29</v>
      </c>
      <c r="H95" s="39">
        <v>2016</v>
      </c>
      <c r="I95" s="40" t="s">
        <v>106</v>
      </c>
      <c r="J95" s="41" t="s">
        <v>31</v>
      </c>
      <c r="K95" s="42" t="s">
        <v>328</v>
      </c>
      <c r="L95" s="40" t="s">
        <v>33</v>
      </c>
      <c r="M95" s="43">
        <v>16</v>
      </c>
      <c r="N95" s="44">
        <f>160.05*(1-$O$4/100)</f>
        <v>160.05000000000001</v>
      </c>
      <c r="O95" s="45"/>
    </row>
    <row r="96" spans="1:15" ht="12.75" x14ac:dyDescent="0.2">
      <c r="A96" s="33">
        <v>50993</v>
      </c>
      <c r="B96" s="34" t="s">
        <v>362</v>
      </c>
      <c r="C96" s="35" t="s">
        <v>363</v>
      </c>
      <c r="D96" s="46" t="s">
        <v>99</v>
      </c>
      <c r="E96" s="37" t="s">
        <v>364</v>
      </c>
      <c r="F96" s="47" t="s">
        <v>365</v>
      </c>
      <c r="G96" s="38" t="s">
        <v>29</v>
      </c>
      <c r="H96" s="39">
        <v>2022</v>
      </c>
      <c r="I96" s="40" t="s">
        <v>88</v>
      </c>
      <c r="J96" s="41" t="s">
        <v>31</v>
      </c>
      <c r="K96" s="42" t="s">
        <v>348</v>
      </c>
      <c r="L96" s="40" t="s">
        <v>33</v>
      </c>
      <c r="M96" s="43">
        <v>36</v>
      </c>
      <c r="N96" s="44">
        <f>190.08*(1-$O$4/100)</f>
        <v>190.08</v>
      </c>
      <c r="O96" s="45"/>
    </row>
    <row r="97" spans="1:15" ht="12.75" x14ac:dyDescent="0.2">
      <c r="A97" s="33">
        <v>35576</v>
      </c>
      <c r="B97" s="34" t="s">
        <v>366</v>
      </c>
      <c r="C97" s="35" t="s">
        <v>367</v>
      </c>
      <c r="D97" s="46" t="s">
        <v>99</v>
      </c>
      <c r="E97" s="37" t="s">
        <v>368</v>
      </c>
      <c r="F97" s="47" t="s">
        <v>369</v>
      </c>
      <c r="G97" s="38" t="s">
        <v>29</v>
      </c>
      <c r="H97" s="39">
        <v>2023</v>
      </c>
      <c r="I97" s="40" t="s">
        <v>370</v>
      </c>
      <c r="J97" s="41" t="s">
        <v>31</v>
      </c>
      <c r="K97" s="42" t="s">
        <v>348</v>
      </c>
      <c r="L97" s="40" t="s">
        <v>33</v>
      </c>
      <c r="M97" s="43">
        <v>18</v>
      </c>
      <c r="N97" s="44">
        <f>215.05*(1-$O$4/100)</f>
        <v>215.05</v>
      </c>
      <c r="O97" s="45"/>
    </row>
    <row r="98" spans="1:15" ht="12.75" x14ac:dyDescent="0.2">
      <c r="A98" s="33">
        <v>191805</v>
      </c>
      <c r="B98" s="34" t="s">
        <v>371</v>
      </c>
      <c r="C98" s="35" t="s">
        <v>372</v>
      </c>
      <c r="D98" s="36"/>
      <c r="E98" s="37" t="s">
        <v>373</v>
      </c>
      <c r="F98" s="38" t="s">
        <v>374</v>
      </c>
      <c r="G98" s="38" t="s">
        <v>29</v>
      </c>
      <c r="H98" s="39">
        <v>2015</v>
      </c>
      <c r="I98" s="40" t="s">
        <v>115</v>
      </c>
      <c r="J98" s="41" t="s">
        <v>31</v>
      </c>
      <c r="K98" s="42" t="s">
        <v>328</v>
      </c>
      <c r="L98" s="40" t="s">
        <v>33</v>
      </c>
      <c r="M98" s="43">
        <v>16</v>
      </c>
      <c r="N98" s="44">
        <f>160.05*(1-$O$4/100)</f>
        <v>160.05000000000001</v>
      </c>
      <c r="O98" s="45"/>
    </row>
    <row r="99" spans="1:15" ht="12.75" x14ac:dyDescent="0.2">
      <c r="A99" s="33">
        <v>38038</v>
      </c>
      <c r="B99" s="34" t="s">
        <v>375</v>
      </c>
      <c r="C99" s="35" t="s">
        <v>376</v>
      </c>
      <c r="D99" s="46" t="s">
        <v>99</v>
      </c>
      <c r="E99" s="37" t="s">
        <v>377</v>
      </c>
      <c r="F99" s="47" t="s">
        <v>378</v>
      </c>
      <c r="G99" s="38" t="s">
        <v>29</v>
      </c>
      <c r="H99" s="39">
        <v>2023</v>
      </c>
      <c r="I99" s="40" t="s">
        <v>106</v>
      </c>
      <c r="J99" s="41" t="s">
        <v>31</v>
      </c>
      <c r="K99" s="42" t="s">
        <v>348</v>
      </c>
      <c r="L99" s="40" t="s">
        <v>33</v>
      </c>
      <c r="M99" s="43">
        <v>24</v>
      </c>
      <c r="N99" s="44">
        <f>195.03*(1-$O$4/100)</f>
        <v>195.03</v>
      </c>
      <c r="O99" s="45"/>
    </row>
    <row r="100" spans="1:15" ht="14.25" customHeight="1" x14ac:dyDescent="0.2">
      <c r="A100" s="28"/>
      <c r="B100" s="29"/>
      <c r="C100" s="29"/>
      <c r="D100" s="30"/>
      <c r="E100" s="30" t="s">
        <v>379</v>
      </c>
      <c r="F100" s="31"/>
      <c r="G100" s="31"/>
      <c r="H100" s="31"/>
      <c r="I100" s="31"/>
      <c r="J100" s="31"/>
      <c r="K100" s="31"/>
      <c r="L100" s="31"/>
      <c r="M100" s="31"/>
      <c r="N100" s="31"/>
      <c r="O100" s="32"/>
    </row>
    <row r="101" spans="1:15" ht="12.75" x14ac:dyDescent="0.2">
      <c r="A101" s="33">
        <v>191839</v>
      </c>
      <c r="B101" s="34" t="s">
        <v>380</v>
      </c>
      <c r="C101" s="35" t="s">
        <v>381</v>
      </c>
      <c r="D101" s="36"/>
      <c r="E101" s="37" t="s">
        <v>382</v>
      </c>
      <c r="F101" s="47" t="s">
        <v>383</v>
      </c>
      <c r="G101" s="38" t="s">
        <v>29</v>
      </c>
      <c r="H101" s="39">
        <v>2018</v>
      </c>
      <c r="I101" s="40" t="s">
        <v>384</v>
      </c>
      <c r="J101" s="41" t="s">
        <v>31</v>
      </c>
      <c r="K101" s="42" t="s">
        <v>292</v>
      </c>
      <c r="L101" s="40" t="s">
        <v>299</v>
      </c>
      <c r="M101" s="43">
        <v>12</v>
      </c>
      <c r="N101" s="44">
        <f>407*(1-$O$4/100)</f>
        <v>407</v>
      </c>
      <c r="O101" s="45"/>
    </row>
    <row r="102" spans="1:15" ht="12.75" x14ac:dyDescent="0.2">
      <c r="A102" s="33">
        <v>191911</v>
      </c>
      <c r="B102" s="34" t="s">
        <v>385</v>
      </c>
      <c r="C102" s="35" t="s">
        <v>386</v>
      </c>
      <c r="D102" s="46" t="s">
        <v>99</v>
      </c>
      <c r="E102" s="37" t="s">
        <v>387</v>
      </c>
      <c r="F102" s="48" t="s">
        <v>388</v>
      </c>
      <c r="G102" s="38" t="s">
        <v>29</v>
      </c>
      <c r="H102" s="39">
        <v>2024</v>
      </c>
      <c r="I102" s="40" t="s">
        <v>389</v>
      </c>
      <c r="J102" s="41" t="s">
        <v>31</v>
      </c>
      <c r="K102" s="42" t="s">
        <v>328</v>
      </c>
      <c r="L102" s="40" t="s">
        <v>299</v>
      </c>
      <c r="M102" s="43">
        <v>6</v>
      </c>
      <c r="N102" s="44">
        <f>470.03*(1-$O$4/100)</f>
        <v>470.03</v>
      </c>
      <c r="O102" s="45"/>
    </row>
    <row r="103" spans="1:15" ht="12.75" x14ac:dyDescent="0.2">
      <c r="A103" s="33">
        <v>191892</v>
      </c>
      <c r="B103" s="34" t="s">
        <v>390</v>
      </c>
      <c r="C103" s="35" t="s">
        <v>391</v>
      </c>
      <c r="D103" s="46" t="s">
        <v>99</v>
      </c>
      <c r="E103" s="37" t="s">
        <v>392</v>
      </c>
      <c r="F103" s="47" t="s">
        <v>393</v>
      </c>
      <c r="G103" s="38" t="s">
        <v>29</v>
      </c>
      <c r="H103" s="39">
        <v>2022</v>
      </c>
      <c r="I103" s="40" t="s">
        <v>394</v>
      </c>
      <c r="J103" s="41" t="s">
        <v>31</v>
      </c>
      <c r="K103" s="42" t="s">
        <v>292</v>
      </c>
      <c r="L103" s="40" t="s">
        <v>299</v>
      </c>
      <c r="M103" s="43">
        <v>20</v>
      </c>
      <c r="N103" s="44">
        <f>350.02*(1-$O$4/100)</f>
        <v>350.02</v>
      </c>
      <c r="O103" s="45"/>
    </row>
    <row r="104" spans="1:15" ht="12.75" x14ac:dyDescent="0.2">
      <c r="A104" s="33">
        <v>191909</v>
      </c>
      <c r="B104" s="34" t="s">
        <v>395</v>
      </c>
      <c r="C104" s="35" t="s">
        <v>396</v>
      </c>
      <c r="D104" s="46" t="s">
        <v>99</v>
      </c>
      <c r="E104" s="37" t="s">
        <v>397</v>
      </c>
      <c r="F104" s="47" t="s">
        <v>398</v>
      </c>
      <c r="G104" s="38" t="s">
        <v>29</v>
      </c>
      <c r="H104" s="39">
        <v>2023</v>
      </c>
      <c r="I104" s="40" t="s">
        <v>159</v>
      </c>
      <c r="J104" s="41" t="s">
        <v>31</v>
      </c>
      <c r="K104" s="42" t="s">
        <v>292</v>
      </c>
      <c r="L104" s="40" t="s">
        <v>299</v>
      </c>
      <c r="M104" s="43">
        <v>20</v>
      </c>
      <c r="N104" s="44">
        <f>320.1*(1-$O$4/100)</f>
        <v>320.10000000000002</v>
      </c>
      <c r="O104" s="45"/>
    </row>
    <row r="105" spans="1:15" ht="12.75" x14ac:dyDescent="0.2">
      <c r="A105" s="33">
        <v>191808</v>
      </c>
      <c r="B105" s="34" t="s">
        <v>399</v>
      </c>
      <c r="C105" s="35" t="s">
        <v>400</v>
      </c>
      <c r="D105" s="46" t="s">
        <v>99</v>
      </c>
      <c r="E105" s="37" t="s">
        <v>401</v>
      </c>
      <c r="F105" s="48" t="s">
        <v>402</v>
      </c>
      <c r="G105" s="38" t="s">
        <v>29</v>
      </c>
      <c r="H105" s="39">
        <v>2024</v>
      </c>
      <c r="I105" s="40" t="s">
        <v>403</v>
      </c>
      <c r="J105" s="41" t="s">
        <v>31</v>
      </c>
      <c r="K105" s="42" t="s">
        <v>292</v>
      </c>
      <c r="L105" s="40" t="s">
        <v>299</v>
      </c>
      <c r="M105" s="43">
        <v>6</v>
      </c>
      <c r="N105" s="44">
        <f>650.1*(1-$O$4/100)</f>
        <v>650.1</v>
      </c>
      <c r="O105" s="45"/>
    </row>
    <row r="106" spans="1:15" ht="12.75" x14ac:dyDescent="0.2">
      <c r="A106" s="33">
        <v>191885</v>
      </c>
      <c r="B106" s="34" t="s">
        <v>404</v>
      </c>
      <c r="C106" s="35" t="s">
        <v>405</v>
      </c>
      <c r="D106" s="46" t="s">
        <v>99</v>
      </c>
      <c r="E106" s="37" t="s">
        <v>406</v>
      </c>
      <c r="F106" s="48" t="s">
        <v>407</v>
      </c>
      <c r="G106" s="38" t="s">
        <v>29</v>
      </c>
      <c r="H106" s="39">
        <v>2022</v>
      </c>
      <c r="I106" s="40" t="s">
        <v>278</v>
      </c>
      <c r="J106" s="41" t="s">
        <v>31</v>
      </c>
      <c r="K106" s="42" t="s">
        <v>292</v>
      </c>
      <c r="L106" s="40" t="s">
        <v>299</v>
      </c>
      <c r="M106" s="43">
        <v>20</v>
      </c>
      <c r="N106" s="44">
        <f>460.02*(1-$O$4/100)</f>
        <v>460.02</v>
      </c>
      <c r="O106" s="45"/>
    </row>
    <row r="107" spans="1:15" ht="12.75" x14ac:dyDescent="0.2">
      <c r="A107" s="33">
        <v>101435</v>
      </c>
      <c r="B107" s="34" t="s">
        <v>408</v>
      </c>
      <c r="C107" s="35" t="s">
        <v>409</v>
      </c>
      <c r="D107" s="46" t="s">
        <v>99</v>
      </c>
      <c r="E107" s="37" t="s">
        <v>410</v>
      </c>
      <c r="F107" s="47" t="s">
        <v>411</v>
      </c>
      <c r="G107" s="38" t="s">
        <v>29</v>
      </c>
      <c r="H107" s="39">
        <v>2024</v>
      </c>
      <c r="I107" s="40" t="s">
        <v>332</v>
      </c>
      <c r="J107" s="41" t="s">
        <v>31</v>
      </c>
      <c r="K107" s="42" t="s">
        <v>292</v>
      </c>
      <c r="L107" s="40" t="s">
        <v>299</v>
      </c>
      <c r="M107" s="43">
        <v>8</v>
      </c>
      <c r="N107" s="44">
        <f>550*(1-$O$4/100)</f>
        <v>550</v>
      </c>
      <c r="O107" s="45"/>
    </row>
    <row r="108" spans="1:15" ht="12.75" x14ac:dyDescent="0.2">
      <c r="A108" s="33">
        <v>191899</v>
      </c>
      <c r="B108" s="34" t="s">
        <v>412</v>
      </c>
      <c r="C108" s="35" t="s">
        <v>413</v>
      </c>
      <c r="D108" s="36"/>
      <c r="E108" s="37" t="s">
        <v>397</v>
      </c>
      <c r="F108" s="47" t="s">
        <v>414</v>
      </c>
      <c r="G108" s="38" t="s">
        <v>29</v>
      </c>
      <c r="H108" s="39">
        <v>2023</v>
      </c>
      <c r="I108" s="40" t="s">
        <v>297</v>
      </c>
      <c r="J108" s="41" t="s">
        <v>31</v>
      </c>
      <c r="K108" s="42" t="s">
        <v>292</v>
      </c>
      <c r="L108" s="40" t="s">
        <v>299</v>
      </c>
      <c r="M108" s="43">
        <v>18</v>
      </c>
      <c r="N108" s="44">
        <f>320.1*(1-$O$4/100)</f>
        <v>320.10000000000002</v>
      </c>
      <c r="O108" s="45"/>
    </row>
    <row r="109" spans="1:15" ht="12.75" x14ac:dyDescent="0.2">
      <c r="A109" s="33">
        <v>191800</v>
      </c>
      <c r="B109" s="34" t="s">
        <v>415</v>
      </c>
      <c r="C109" s="35" t="s">
        <v>416</v>
      </c>
      <c r="D109" s="36"/>
      <c r="E109" s="37" t="s">
        <v>382</v>
      </c>
      <c r="F109" s="47" t="s">
        <v>417</v>
      </c>
      <c r="G109" s="38" t="s">
        <v>29</v>
      </c>
      <c r="H109" s="39">
        <v>2021</v>
      </c>
      <c r="I109" s="40" t="s">
        <v>418</v>
      </c>
      <c r="J109" s="41" t="s">
        <v>31</v>
      </c>
      <c r="K109" s="42" t="s">
        <v>292</v>
      </c>
      <c r="L109" s="40" t="s">
        <v>33</v>
      </c>
      <c r="M109" s="43">
        <v>16</v>
      </c>
      <c r="N109" s="44">
        <f>242*(1-$O$4/100)</f>
        <v>242</v>
      </c>
      <c r="O109" s="45"/>
    </row>
    <row r="110" spans="1:15" ht="12.75" x14ac:dyDescent="0.2">
      <c r="A110" s="33">
        <v>112296</v>
      </c>
      <c r="B110" s="34" t="s">
        <v>419</v>
      </c>
      <c r="C110" s="35" t="s">
        <v>420</v>
      </c>
      <c r="D110" s="36"/>
      <c r="E110" s="37" t="s">
        <v>421</v>
      </c>
      <c r="F110" s="47" t="s">
        <v>422</v>
      </c>
      <c r="G110" s="38" t="s">
        <v>29</v>
      </c>
      <c r="H110" s="39">
        <v>2021</v>
      </c>
      <c r="I110" s="40" t="s">
        <v>297</v>
      </c>
      <c r="J110" s="41" t="s">
        <v>31</v>
      </c>
      <c r="K110" s="42" t="s">
        <v>292</v>
      </c>
      <c r="L110" s="40" t="s">
        <v>33</v>
      </c>
      <c r="M110" s="43">
        <v>16</v>
      </c>
      <c r="N110" s="44">
        <f>264*(1-$O$4/100)</f>
        <v>264</v>
      </c>
      <c r="O110" s="45"/>
    </row>
    <row r="111" spans="1:15" ht="12.75" x14ac:dyDescent="0.2">
      <c r="A111" s="33">
        <v>183553</v>
      </c>
      <c r="B111" s="34" t="s">
        <v>423</v>
      </c>
      <c r="C111" s="35" t="s">
        <v>424</v>
      </c>
      <c r="D111" s="36"/>
      <c r="E111" s="37" t="s">
        <v>387</v>
      </c>
      <c r="F111" s="48" t="s">
        <v>425</v>
      </c>
      <c r="G111" s="38" t="s">
        <v>29</v>
      </c>
      <c r="H111" s="39">
        <v>2022</v>
      </c>
      <c r="I111" s="40" t="s">
        <v>115</v>
      </c>
      <c r="J111" s="41" t="s">
        <v>31</v>
      </c>
      <c r="K111" s="42" t="s">
        <v>292</v>
      </c>
      <c r="L111" s="40" t="s">
        <v>299</v>
      </c>
      <c r="M111" s="43">
        <v>16</v>
      </c>
      <c r="N111" s="44">
        <f>380.05*(1-$O$4/100)</f>
        <v>380.05</v>
      </c>
      <c r="O111" s="45"/>
    </row>
    <row r="112" spans="1:15" ht="14.25" customHeight="1" x14ac:dyDescent="0.2">
      <c r="A112" s="28"/>
      <c r="B112" s="29"/>
      <c r="C112" s="29"/>
      <c r="D112" s="30"/>
      <c r="E112" s="30" t="s">
        <v>535</v>
      </c>
      <c r="F112" s="31"/>
      <c r="G112" s="31"/>
      <c r="H112" s="31"/>
      <c r="I112" s="31"/>
      <c r="J112" s="31"/>
      <c r="K112" s="31"/>
      <c r="L112" s="31"/>
      <c r="M112" s="31"/>
      <c r="N112" s="31"/>
      <c r="O112" s="32"/>
    </row>
    <row r="113" spans="1:15" ht="12.75" x14ac:dyDescent="0.2">
      <c r="A113" s="33">
        <v>191788</v>
      </c>
      <c r="B113" s="34" t="s">
        <v>426</v>
      </c>
      <c r="C113" s="35" t="s">
        <v>427</v>
      </c>
      <c r="D113" s="36"/>
      <c r="E113" s="37" t="s">
        <v>406</v>
      </c>
      <c r="F113" s="48" t="s">
        <v>428</v>
      </c>
      <c r="G113" s="38" t="s">
        <v>29</v>
      </c>
      <c r="H113" s="39">
        <v>2023</v>
      </c>
      <c r="I113" s="40" t="s">
        <v>115</v>
      </c>
      <c r="J113" s="41" t="s">
        <v>31</v>
      </c>
      <c r="K113" s="42" t="s">
        <v>292</v>
      </c>
      <c r="L113" s="40" t="s">
        <v>429</v>
      </c>
      <c r="M113" s="43">
        <v>17</v>
      </c>
      <c r="N113" s="44">
        <f>1575.02*(1-$O$4/100)</f>
        <v>1575.02</v>
      </c>
      <c r="O113" s="45"/>
    </row>
    <row r="114" spans="1:15" ht="12.75" x14ac:dyDescent="0.2">
      <c r="A114" s="33">
        <v>191902</v>
      </c>
      <c r="B114" s="34" t="s">
        <v>430</v>
      </c>
      <c r="C114" s="35" t="s">
        <v>431</v>
      </c>
      <c r="D114" s="36"/>
      <c r="E114" s="37" t="s">
        <v>432</v>
      </c>
      <c r="F114" s="48" t="s">
        <v>433</v>
      </c>
      <c r="G114" s="38" t="s">
        <v>29</v>
      </c>
      <c r="H114" s="39">
        <v>2023</v>
      </c>
      <c r="I114" s="40" t="s">
        <v>47</v>
      </c>
      <c r="J114" s="41" t="s">
        <v>31</v>
      </c>
      <c r="K114" s="42" t="s">
        <v>348</v>
      </c>
      <c r="L114" s="40" t="s">
        <v>429</v>
      </c>
      <c r="M114" s="43">
        <v>12</v>
      </c>
      <c r="N114" s="44">
        <f>1299.91*(1-$O$4/100)</f>
        <v>1299.9100000000001</v>
      </c>
      <c r="O114" s="45"/>
    </row>
    <row r="115" spans="1:15" ht="12.75" x14ac:dyDescent="0.2">
      <c r="A115" s="33">
        <v>191820</v>
      </c>
      <c r="B115" s="34" t="s">
        <v>434</v>
      </c>
      <c r="C115" s="35" t="s">
        <v>435</v>
      </c>
      <c r="D115" s="36"/>
      <c r="E115" s="37" t="s">
        <v>436</v>
      </c>
      <c r="F115" s="38" t="s">
        <v>437</v>
      </c>
      <c r="G115" s="38" t="s">
        <v>29</v>
      </c>
      <c r="H115" s="39">
        <v>2023</v>
      </c>
      <c r="I115" s="40" t="s">
        <v>88</v>
      </c>
      <c r="J115" s="41" t="s">
        <v>31</v>
      </c>
      <c r="K115" s="42" t="s">
        <v>348</v>
      </c>
      <c r="L115" s="40" t="s">
        <v>429</v>
      </c>
      <c r="M115" s="43">
        <v>17</v>
      </c>
      <c r="N115" s="44">
        <f>750.3*(1-$O$4/100)</f>
        <v>750.3</v>
      </c>
      <c r="O115" s="45"/>
    </row>
    <row r="116" spans="1:15" ht="12.75" x14ac:dyDescent="0.2">
      <c r="A116" s="33">
        <v>191836</v>
      </c>
      <c r="B116" s="34" t="s">
        <v>438</v>
      </c>
      <c r="C116" s="35" t="s">
        <v>439</v>
      </c>
      <c r="D116" s="36"/>
      <c r="E116" s="37" t="s">
        <v>31</v>
      </c>
      <c r="F116" s="47" t="s">
        <v>440</v>
      </c>
      <c r="G116" s="38" t="s">
        <v>29</v>
      </c>
      <c r="H116" s="39">
        <v>2018</v>
      </c>
      <c r="I116" s="40" t="s">
        <v>441</v>
      </c>
      <c r="J116" s="41" t="s">
        <v>31</v>
      </c>
      <c r="K116" s="42" t="s">
        <v>442</v>
      </c>
      <c r="L116" s="40" t="s">
        <v>429</v>
      </c>
      <c r="M116" s="43">
        <v>50</v>
      </c>
      <c r="N116" s="44">
        <f>1232.2*(1-$O$4/100)</f>
        <v>1232.2</v>
      </c>
      <c r="O116" s="45"/>
    </row>
    <row r="117" spans="1:15" ht="12.75" x14ac:dyDescent="0.2">
      <c r="A117" s="33">
        <v>191578</v>
      </c>
      <c r="B117" s="34" t="s">
        <v>443</v>
      </c>
      <c r="C117" s="35" t="s">
        <v>444</v>
      </c>
      <c r="D117" s="46" t="s">
        <v>99</v>
      </c>
      <c r="E117" s="37" t="s">
        <v>31</v>
      </c>
      <c r="F117" s="48" t="s">
        <v>445</v>
      </c>
      <c r="G117" s="38" t="s">
        <v>29</v>
      </c>
      <c r="H117" s="39">
        <v>2022</v>
      </c>
      <c r="I117" s="40" t="s">
        <v>441</v>
      </c>
      <c r="J117" s="41" t="s">
        <v>31</v>
      </c>
      <c r="K117" s="42" t="s">
        <v>442</v>
      </c>
      <c r="L117" s="40" t="s">
        <v>429</v>
      </c>
      <c r="M117" s="43">
        <v>50</v>
      </c>
      <c r="N117" s="44">
        <f>1474.98*(1-$O$4/100)</f>
        <v>1474.98</v>
      </c>
      <c r="O117" s="45"/>
    </row>
    <row r="118" spans="1:15" ht="12.75" x14ac:dyDescent="0.2">
      <c r="A118" s="33">
        <v>191894</v>
      </c>
      <c r="B118" s="34" t="s">
        <v>446</v>
      </c>
      <c r="C118" s="35" t="s">
        <v>447</v>
      </c>
      <c r="D118" s="46" t="s">
        <v>99</v>
      </c>
      <c r="E118" s="37" t="s">
        <v>448</v>
      </c>
      <c r="F118" s="48" t="s">
        <v>449</v>
      </c>
      <c r="G118" s="38" t="s">
        <v>29</v>
      </c>
      <c r="H118" s="39">
        <v>2022</v>
      </c>
      <c r="I118" s="40" t="s">
        <v>450</v>
      </c>
      <c r="J118" s="41" t="s">
        <v>31</v>
      </c>
      <c r="K118" s="42" t="s">
        <v>31</v>
      </c>
      <c r="L118" s="40" t="s">
        <v>451</v>
      </c>
      <c r="M118" s="43">
        <v>66</v>
      </c>
      <c r="N118" s="44">
        <f>950.38*(1-$O$4/100)</f>
        <v>950.38</v>
      </c>
      <c r="O118" s="45"/>
    </row>
    <row r="119" spans="1:15" ht="12.75" x14ac:dyDescent="0.2">
      <c r="A119" s="33">
        <v>191879</v>
      </c>
      <c r="B119" s="34" t="s">
        <v>452</v>
      </c>
      <c r="C119" s="35" t="s">
        <v>453</v>
      </c>
      <c r="D119" s="46" t="s">
        <v>99</v>
      </c>
      <c r="E119" s="37" t="s">
        <v>454</v>
      </c>
      <c r="F119" s="48" t="s">
        <v>455</v>
      </c>
      <c r="G119" s="38" t="s">
        <v>29</v>
      </c>
      <c r="H119" s="39">
        <v>2024</v>
      </c>
      <c r="I119" s="40" t="s">
        <v>450</v>
      </c>
      <c r="J119" s="41" t="s">
        <v>31</v>
      </c>
      <c r="K119" s="42" t="s">
        <v>442</v>
      </c>
      <c r="L119" s="40" t="s">
        <v>429</v>
      </c>
      <c r="M119" s="43">
        <v>36</v>
      </c>
      <c r="N119" s="44">
        <f>1080.31*(1-$O$4/100)</f>
        <v>1080.31</v>
      </c>
      <c r="O119" s="45"/>
    </row>
    <row r="120" spans="1:15" ht="12.75" x14ac:dyDescent="0.2">
      <c r="A120" s="33">
        <v>191834</v>
      </c>
      <c r="B120" s="34" t="s">
        <v>456</v>
      </c>
      <c r="C120" s="35" t="s">
        <v>457</v>
      </c>
      <c r="D120" s="36"/>
      <c r="E120" s="37" t="s">
        <v>387</v>
      </c>
      <c r="F120" s="48" t="s">
        <v>458</v>
      </c>
      <c r="G120" s="38" t="s">
        <v>29</v>
      </c>
      <c r="H120" s="39">
        <v>2018</v>
      </c>
      <c r="I120" s="40" t="s">
        <v>441</v>
      </c>
      <c r="J120" s="41" t="s">
        <v>31</v>
      </c>
      <c r="K120" s="42" t="s">
        <v>348</v>
      </c>
      <c r="L120" s="40" t="s">
        <v>429</v>
      </c>
      <c r="M120" s="43">
        <v>14</v>
      </c>
      <c r="N120" s="44">
        <f>698.45*(1-$O$4/100)</f>
        <v>698.45</v>
      </c>
      <c r="O120" s="45"/>
    </row>
    <row r="121" spans="1:15" ht="12.75" x14ac:dyDescent="0.2">
      <c r="A121" s="33">
        <v>191842</v>
      </c>
      <c r="B121" s="34" t="s">
        <v>459</v>
      </c>
      <c r="C121" s="35" t="s">
        <v>460</v>
      </c>
      <c r="D121" s="36"/>
      <c r="E121" s="37" t="s">
        <v>461</v>
      </c>
      <c r="F121" s="48" t="s">
        <v>462</v>
      </c>
      <c r="G121" s="38" t="s">
        <v>29</v>
      </c>
      <c r="H121" s="39">
        <v>2021</v>
      </c>
      <c r="I121" s="40" t="s">
        <v>159</v>
      </c>
      <c r="J121" s="41" t="s">
        <v>31</v>
      </c>
      <c r="K121" s="42" t="s">
        <v>292</v>
      </c>
      <c r="L121" s="40" t="s">
        <v>429</v>
      </c>
      <c r="M121" s="43">
        <v>14</v>
      </c>
      <c r="N121" s="44">
        <f>1474.37*(1-$O$4/100)</f>
        <v>1474.37</v>
      </c>
      <c r="O121" s="45"/>
    </row>
    <row r="122" spans="1:15" ht="12.75" x14ac:dyDescent="0.2">
      <c r="A122" s="33">
        <v>191887</v>
      </c>
      <c r="B122" s="34" t="s">
        <v>463</v>
      </c>
      <c r="C122" s="35" t="s">
        <v>464</v>
      </c>
      <c r="D122" s="46" t="s">
        <v>99</v>
      </c>
      <c r="E122" s="37" t="s">
        <v>382</v>
      </c>
      <c r="F122" s="48" t="s">
        <v>465</v>
      </c>
      <c r="G122" s="38" t="s">
        <v>29</v>
      </c>
      <c r="H122" s="39">
        <v>2022</v>
      </c>
      <c r="I122" s="40" t="s">
        <v>106</v>
      </c>
      <c r="J122" s="41" t="s">
        <v>31</v>
      </c>
      <c r="K122" s="42" t="s">
        <v>328</v>
      </c>
      <c r="L122" s="40" t="s">
        <v>429</v>
      </c>
      <c r="M122" s="43">
        <v>14</v>
      </c>
      <c r="N122" s="44">
        <f>1039.44*(1-$O$4/100)</f>
        <v>1039.44</v>
      </c>
      <c r="O122" s="45"/>
    </row>
    <row r="123" spans="1:15" ht="12.75" x14ac:dyDescent="0.2">
      <c r="A123" s="33">
        <v>191907</v>
      </c>
      <c r="B123" s="34" t="s">
        <v>466</v>
      </c>
      <c r="C123" s="35" t="s">
        <v>467</v>
      </c>
      <c r="D123" s="46" t="s">
        <v>99</v>
      </c>
      <c r="E123" s="37" t="s">
        <v>468</v>
      </c>
      <c r="F123" s="48" t="s">
        <v>469</v>
      </c>
      <c r="G123" s="38" t="s">
        <v>29</v>
      </c>
      <c r="H123" s="39">
        <v>2023</v>
      </c>
      <c r="I123" s="40" t="s">
        <v>88</v>
      </c>
      <c r="J123" s="41" t="s">
        <v>31</v>
      </c>
      <c r="K123" s="42" t="s">
        <v>328</v>
      </c>
      <c r="L123" s="40" t="s">
        <v>429</v>
      </c>
      <c r="M123" s="43">
        <v>14</v>
      </c>
      <c r="N123" s="44">
        <f>1080.31*(1-$O$4/100)</f>
        <v>1080.31</v>
      </c>
      <c r="O123" s="45"/>
    </row>
    <row r="124" spans="1:15" ht="12.75" x14ac:dyDescent="0.2">
      <c r="A124" s="33">
        <v>191876</v>
      </c>
      <c r="B124" s="34" t="s">
        <v>470</v>
      </c>
      <c r="C124" s="35" t="s">
        <v>471</v>
      </c>
      <c r="D124" s="36"/>
      <c r="E124" s="37" t="s">
        <v>472</v>
      </c>
      <c r="F124" s="48" t="s">
        <v>473</v>
      </c>
      <c r="G124" s="38" t="s">
        <v>29</v>
      </c>
      <c r="H124" s="39">
        <v>2020</v>
      </c>
      <c r="I124" s="40" t="s">
        <v>353</v>
      </c>
      <c r="J124" s="41" t="s">
        <v>31</v>
      </c>
      <c r="K124" s="42" t="s">
        <v>292</v>
      </c>
      <c r="L124" s="40" t="s">
        <v>429</v>
      </c>
      <c r="M124" s="43">
        <v>12</v>
      </c>
      <c r="N124" s="44">
        <f>979.05*(1-$O$4/100)</f>
        <v>979.05</v>
      </c>
      <c r="O124" s="45"/>
    </row>
    <row r="125" spans="1:15" ht="12.75" x14ac:dyDescent="0.2">
      <c r="A125" s="33">
        <v>191908</v>
      </c>
      <c r="B125" s="34" t="s">
        <v>474</v>
      </c>
      <c r="C125" s="35" t="s">
        <v>475</v>
      </c>
      <c r="D125" s="36"/>
      <c r="E125" s="37" t="s">
        <v>476</v>
      </c>
      <c r="F125" s="48" t="s">
        <v>477</v>
      </c>
      <c r="G125" s="38" t="s">
        <v>29</v>
      </c>
      <c r="H125" s="39">
        <v>2023</v>
      </c>
      <c r="I125" s="40" t="s">
        <v>478</v>
      </c>
      <c r="J125" s="41" t="s">
        <v>31</v>
      </c>
      <c r="K125" s="42" t="s">
        <v>479</v>
      </c>
      <c r="L125" s="40" t="s">
        <v>429</v>
      </c>
      <c r="M125" s="43">
        <v>103</v>
      </c>
      <c r="N125" s="44">
        <f>599.02*(1-$O$4/100)</f>
        <v>599.02</v>
      </c>
      <c r="O125" s="45"/>
    </row>
    <row r="126" spans="1:15" ht="12.75" x14ac:dyDescent="0.2">
      <c r="A126" s="33">
        <v>191462</v>
      </c>
      <c r="B126" s="34" t="s">
        <v>480</v>
      </c>
      <c r="C126" s="35" t="s">
        <v>481</v>
      </c>
      <c r="D126" s="36"/>
      <c r="E126" s="37" t="s">
        <v>482</v>
      </c>
      <c r="F126" s="48" t="s">
        <v>483</v>
      </c>
      <c r="G126" s="38" t="s">
        <v>29</v>
      </c>
      <c r="H126" s="39">
        <v>2022</v>
      </c>
      <c r="I126" s="40" t="s">
        <v>394</v>
      </c>
      <c r="J126" s="41" t="s">
        <v>31</v>
      </c>
      <c r="K126" s="42" t="s">
        <v>328</v>
      </c>
      <c r="L126" s="40" t="s">
        <v>429</v>
      </c>
      <c r="M126" s="43">
        <v>12</v>
      </c>
      <c r="N126" s="44">
        <f>1407.88*(1-$O$4/100)</f>
        <v>1407.88</v>
      </c>
      <c r="O126" s="45"/>
    </row>
    <row r="127" spans="1:15" ht="12.75" x14ac:dyDescent="0.2">
      <c r="A127" s="33">
        <v>187513</v>
      </c>
      <c r="B127" s="34" t="s">
        <v>484</v>
      </c>
      <c r="C127" s="35" t="s">
        <v>485</v>
      </c>
      <c r="D127" s="36"/>
      <c r="E127" s="37" t="s">
        <v>486</v>
      </c>
      <c r="F127" s="48" t="s">
        <v>487</v>
      </c>
      <c r="G127" s="38" t="s">
        <v>29</v>
      </c>
      <c r="H127" s="39">
        <v>2016</v>
      </c>
      <c r="I127" s="40" t="s">
        <v>353</v>
      </c>
      <c r="J127" s="41" t="s">
        <v>31</v>
      </c>
      <c r="K127" s="42" t="s">
        <v>31</v>
      </c>
      <c r="L127" s="40" t="s">
        <v>429</v>
      </c>
      <c r="M127" s="43">
        <v>14</v>
      </c>
      <c r="N127" s="44">
        <f>979.05*(1-$O$4/100)</f>
        <v>979.05</v>
      </c>
      <c r="O127" s="45"/>
    </row>
    <row r="128" spans="1:15" ht="12.75" x14ac:dyDescent="0.2">
      <c r="A128" s="33">
        <v>191903</v>
      </c>
      <c r="B128" s="34" t="s">
        <v>488</v>
      </c>
      <c r="C128" s="35" t="s">
        <v>489</v>
      </c>
      <c r="D128" s="36"/>
      <c r="E128" s="37" t="s">
        <v>490</v>
      </c>
      <c r="F128" s="48" t="s">
        <v>491</v>
      </c>
      <c r="G128" s="38" t="s">
        <v>29</v>
      </c>
      <c r="H128" s="39">
        <v>2023</v>
      </c>
      <c r="I128" s="40" t="s">
        <v>353</v>
      </c>
      <c r="J128" s="41" t="s">
        <v>31</v>
      </c>
      <c r="K128" s="42" t="s">
        <v>328</v>
      </c>
      <c r="L128" s="40" t="s">
        <v>429</v>
      </c>
      <c r="M128" s="43">
        <v>24</v>
      </c>
      <c r="N128" s="44">
        <f>1390.19*(1-$O$4/100)</f>
        <v>1390.19</v>
      </c>
      <c r="O128" s="45"/>
    </row>
    <row r="129" spans="1:15" ht="12.75" x14ac:dyDescent="0.2">
      <c r="A129" s="33">
        <v>191888</v>
      </c>
      <c r="B129" s="34" t="s">
        <v>492</v>
      </c>
      <c r="C129" s="35" t="s">
        <v>493</v>
      </c>
      <c r="D129" s="46" t="s">
        <v>99</v>
      </c>
      <c r="E129" s="37" t="s">
        <v>494</v>
      </c>
      <c r="F129" s="48" t="s">
        <v>495</v>
      </c>
      <c r="G129" s="38" t="s">
        <v>29</v>
      </c>
      <c r="H129" s="39">
        <v>2025</v>
      </c>
      <c r="I129" s="40" t="s">
        <v>496</v>
      </c>
      <c r="J129" s="41" t="s">
        <v>31</v>
      </c>
      <c r="K129" s="42" t="s">
        <v>328</v>
      </c>
      <c r="L129" s="40" t="s">
        <v>33</v>
      </c>
      <c r="M129" s="43">
        <v>20</v>
      </c>
      <c r="N129" s="44">
        <f>1575.02*(1-$O$4/100)</f>
        <v>1575.02</v>
      </c>
      <c r="O129" s="45"/>
    </row>
    <row r="130" spans="1:15" ht="12.75" x14ac:dyDescent="0.2">
      <c r="A130" s="33">
        <v>191884</v>
      </c>
      <c r="B130" s="34" t="s">
        <v>497</v>
      </c>
      <c r="C130" s="35" t="s">
        <v>498</v>
      </c>
      <c r="D130" s="46" t="s">
        <v>99</v>
      </c>
      <c r="E130" s="37" t="s">
        <v>499</v>
      </c>
      <c r="F130" s="47" t="s">
        <v>500</v>
      </c>
      <c r="G130" s="38" t="s">
        <v>29</v>
      </c>
      <c r="H130" s="39">
        <v>2022</v>
      </c>
      <c r="I130" s="40" t="s">
        <v>450</v>
      </c>
      <c r="J130" s="41" t="s">
        <v>31</v>
      </c>
      <c r="K130" s="42" t="s">
        <v>442</v>
      </c>
      <c r="L130" s="40" t="s">
        <v>429</v>
      </c>
      <c r="M130" s="43">
        <v>45</v>
      </c>
      <c r="N130" s="44">
        <f>545.34*(1-$O$4/100)</f>
        <v>545.34</v>
      </c>
      <c r="O130" s="45"/>
    </row>
    <row r="131" spans="1:15" ht="12.75" x14ac:dyDescent="0.2">
      <c r="A131" s="33">
        <v>191895</v>
      </c>
      <c r="B131" s="34" t="s">
        <v>501</v>
      </c>
      <c r="C131" s="35" t="s">
        <v>502</v>
      </c>
      <c r="D131" s="46" t="s">
        <v>99</v>
      </c>
      <c r="E131" s="37" t="s">
        <v>499</v>
      </c>
      <c r="F131" s="38" t="s">
        <v>503</v>
      </c>
      <c r="G131" s="38" t="s">
        <v>29</v>
      </c>
      <c r="H131" s="39">
        <v>2022</v>
      </c>
      <c r="I131" s="40" t="s">
        <v>450</v>
      </c>
      <c r="J131" s="41" t="s">
        <v>31</v>
      </c>
      <c r="K131" s="42" t="s">
        <v>31</v>
      </c>
      <c r="L131" s="40" t="s">
        <v>429</v>
      </c>
      <c r="M131" s="43">
        <v>60</v>
      </c>
      <c r="N131" s="44">
        <f>490.44*(1-$O$4/100)</f>
        <v>490.44</v>
      </c>
      <c r="O131" s="45"/>
    </row>
    <row r="132" spans="1:15" ht="12.75" x14ac:dyDescent="0.2">
      <c r="A132" s="33">
        <v>191840</v>
      </c>
      <c r="B132" s="34" t="s">
        <v>504</v>
      </c>
      <c r="C132" s="35" t="s">
        <v>505</v>
      </c>
      <c r="D132" s="36"/>
      <c r="E132" s="37" t="s">
        <v>406</v>
      </c>
      <c r="F132" s="48" t="s">
        <v>506</v>
      </c>
      <c r="G132" s="38" t="s">
        <v>29</v>
      </c>
      <c r="H132" s="39">
        <v>2021</v>
      </c>
      <c r="I132" s="40" t="s">
        <v>115</v>
      </c>
      <c r="J132" s="41" t="s">
        <v>31</v>
      </c>
      <c r="K132" s="42" t="s">
        <v>251</v>
      </c>
      <c r="L132" s="40" t="s">
        <v>33</v>
      </c>
      <c r="M132" s="43">
        <v>20</v>
      </c>
      <c r="N132" s="44">
        <f>1660.42*(1-$O$4/100)</f>
        <v>1660.42</v>
      </c>
      <c r="O132" s="45"/>
    </row>
    <row r="133" spans="1:15" ht="12.75" x14ac:dyDescent="0.2">
      <c r="A133" s="33">
        <v>169252</v>
      </c>
      <c r="B133" s="34" t="s">
        <v>507</v>
      </c>
      <c r="C133" s="35" t="s">
        <v>508</v>
      </c>
      <c r="D133" s="36"/>
      <c r="E133" s="37" t="s">
        <v>509</v>
      </c>
      <c r="F133" s="38" t="s">
        <v>510</v>
      </c>
      <c r="G133" s="38" t="s">
        <v>29</v>
      </c>
      <c r="H133" s="39">
        <v>2022</v>
      </c>
      <c r="I133" s="40" t="s">
        <v>370</v>
      </c>
      <c r="J133" s="41" t="s">
        <v>31</v>
      </c>
      <c r="K133" s="42" t="s">
        <v>348</v>
      </c>
      <c r="L133" s="40" t="s">
        <v>429</v>
      </c>
      <c r="M133" s="43">
        <v>14</v>
      </c>
      <c r="N133" s="44">
        <f>1050.42*(1-$O$4/100)</f>
        <v>1050.42</v>
      </c>
      <c r="O133" s="45"/>
    </row>
    <row r="134" spans="1:15" ht="12.75" x14ac:dyDescent="0.2">
      <c r="A134" s="33">
        <v>191801</v>
      </c>
      <c r="B134" s="34" t="s">
        <v>511</v>
      </c>
      <c r="C134" s="35" t="s">
        <v>512</v>
      </c>
      <c r="D134" s="36"/>
      <c r="E134" s="37" t="s">
        <v>382</v>
      </c>
      <c r="F134" s="38" t="s">
        <v>513</v>
      </c>
      <c r="G134" s="38" t="s">
        <v>29</v>
      </c>
      <c r="H134" s="39">
        <v>2021</v>
      </c>
      <c r="I134" s="40" t="s">
        <v>418</v>
      </c>
      <c r="J134" s="41" t="s">
        <v>31</v>
      </c>
      <c r="K134" s="42" t="s">
        <v>251</v>
      </c>
      <c r="L134" s="40" t="s">
        <v>429</v>
      </c>
      <c r="M134" s="43">
        <v>14</v>
      </c>
      <c r="N134" s="44">
        <f>1529.27*(1-$O$4/100)</f>
        <v>1529.27</v>
      </c>
      <c r="O134" s="45"/>
    </row>
    <row r="135" spans="1:15" ht="12.75" x14ac:dyDescent="0.2">
      <c r="A135" s="33">
        <v>169044</v>
      </c>
      <c r="B135" s="34" t="s">
        <v>514</v>
      </c>
      <c r="C135" s="35" t="s">
        <v>515</v>
      </c>
      <c r="D135" s="46" t="s">
        <v>99</v>
      </c>
      <c r="E135" s="37" t="s">
        <v>516</v>
      </c>
      <c r="F135" s="47" t="s">
        <v>517</v>
      </c>
      <c r="G135" s="38" t="s">
        <v>29</v>
      </c>
      <c r="H135" s="39">
        <v>2022</v>
      </c>
      <c r="I135" s="40" t="s">
        <v>450</v>
      </c>
      <c r="J135" s="41" t="s">
        <v>31</v>
      </c>
      <c r="K135" s="42" t="s">
        <v>442</v>
      </c>
      <c r="L135" s="40" t="s">
        <v>451</v>
      </c>
      <c r="M135" s="43">
        <v>65</v>
      </c>
      <c r="N135" s="44">
        <f>730.17*(1-$O$4/100)</f>
        <v>730.17</v>
      </c>
      <c r="O135" s="45"/>
    </row>
    <row r="136" spans="1:15" ht="12.75" x14ac:dyDescent="0.2">
      <c r="A136" s="33">
        <v>59910</v>
      </c>
      <c r="B136" s="34" t="s">
        <v>518</v>
      </c>
      <c r="C136" s="35" t="s">
        <v>519</v>
      </c>
      <c r="D136" s="46" t="s">
        <v>99</v>
      </c>
      <c r="E136" s="37" t="s">
        <v>31</v>
      </c>
      <c r="F136" s="47" t="s">
        <v>520</v>
      </c>
      <c r="G136" s="38" t="s">
        <v>29</v>
      </c>
      <c r="H136" s="39">
        <v>2022</v>
      </c>
      <c r="I136" s="40" t="s">
        <v>450</v>
      </c>
      <c r="J136" s="41" t="s">
        <v>31</v>
      </c>
      <c r="K136" s="42" t="s">
        <v>31</v>
      </c>
      <c r="L136" s="40" t="s">
        <v>451</v>
      </c>
      <c r="M136" s="43">
        <v>50</v>
      </c>
      <c r="N136" s="44">
        <f>750.3*(1-$O$4/100)</f>
        <v>750.3</v>
      </c>
      <c r="O136" s="45"/>
    </row>
    <row r="137" spans="1:15" ht="14.25" customHeight="1" x14ac:dyDescent="0.2">
      <c r="A137" s="28"/>
      <c r="B137" s="29"/>
      <c r="C137" s="29"/>
      <c r="D137" s="30"/>
      <c r="E137" s="30" t="s">
        <v>521</v>
      </c>
      <c r="F137" s="31"/>
      <c r="G137" s="31"/>
      <c r="H137" s="31"/>
      <c r="I137" s="31"/>
      <c r="J137" s="31"/>
      <c r="K137" s="31"/>
      <c r="L137" s="31"/>
      <c r="M137" s="31"/>
      <c r="N137" s="31"/>
      <c r="O137" s="32"/>
    </row>
    <row r="138" spans="1:15" ht="13.5" thickBot="1" x14ac:dyDescent="0.25">
      <c r="A138" s="33">
        <v>38356</v>
      </c>
      <c r="B138" s="34" t="s">
        <v>522</v>
      </c>
      <c r="C138" s="35" t="s">
        <v>523</v>
      </c>
      <c r="D138" s="36"/>
      <c r="E138" s="37" t="s">
        <v>524</v>
      </c>
      <c r="F138" s="47" t="s">
        <v>525</v>
      </c>
      <c r="G138" s="38" t="s">
        <v>29</v>
      </c>
      <c r="H138" s="39">
        <v>2015</v>
      </c>
      <c r="I138" s="40" t="s">
        <v>526</v>
      </c>
      <c r="J138" s="41" t="s">
        <v>31</v>
      </c>
      <c r="K138" s="42" t="s">
        <v>348</v>
      </c>
      <c r="L138" s="40" t="s">
        <v>299</v>
      </c>
      <c r="M138" s="43">
        <v>5</v>
      </c>
      <c r="N138" s="44">
        <f>209*(1-$O$4/100)</f>
        <v>209</v>
      </c>
      <c r="O138" s="45"/>
    </row>
    <row r="139" spans="1:15" ht="38.25" customHeight="1" thickBot="1" x14ac:dyDescent="0.25">
      <c r="A139" s="18" t="s">
        <v>9</v>
      </c>
      <c r="B139" s="19" t="s">
        <v>10</v>
      </c>
      <c r="C139" s="20" t="s">
        <v>11</v>
      </c>
      <c r="D139" s="21" t="s">
        <v>12</v>
      </c>
      <c r="E139" s="22" t="s">
        <v>13</v>
      </c>
      <c r="F139" s="19" t="s">
        <v>14</v>
      </c>
      <c r="G139" s="19" t="s">
        <v>15</v>
      </c>
      <c r="H139" s="23" t="s">
        <v>16</v>
      </c>
      <c r="I139" s="23" t="s">
        <v>17</v>
      </c>
      <c r="J139" s="24" t="s">
        <v>18</v>
      </c>
      <c r="K139" s="23" t="s">
        <v>19</v>
      </c>
      <c r="L139" s="23" t="s">
        <v>20</v>
      </c>
      <c r="M139" s="25" t="s">
        <v>21</v>
      </c>
      <c r="N139" s="26" t="s">
        <v>22</v>
      </c>
      <c r="O139" s="27" t="s">
        <v>23</v>
      </c>
    </row>
  </sheetData>
  <phoneticPr fontId="0" type="noConversion"/>
  <hyperlinks>
    <hyperlink ref="F8" r:id="rId1" display="http://www.grand-fair.net/index.php/component/content/article/38-2009-04-23-18-35-01/556--pocket-book" xr:uid="{FD5B8716-CDCD-4CF3-8B69-6B6EF74F1577}"/>
    <hyperlink ref="F9" r:id="rId2" display="http://www.grand-fair.net/index.php/component/content/article/38-2009-04-23-18-35-01/514--pocket-book" xr:uid="{81DAA679-2BAA-444E-9E51-6C45B4B22B2D}"/>
    <hyperlink ref="F12" r:id="rId3" display="http://www.grand-fair.net/index.php/component/content/article/38-2009-04-23-18-35-01/568---pocket-book" xr:uid="{E6214AAD-9CED-4C7F-AB8F-7F20C165076D}"/>
    <hyperlink ref="F18" r:id="rId4" display="http://www.grand-fair.net/index.php/component/content/article/38-2009-04-23-18-35-01/499----pocket-book" xr:uid="{086DCD46-F3B0-4F14-B65E-A4A6C3A4D204}"/>
    <hyperlink ref="F22" r:id="rId5" display="http://www.grand-fair.net/index.php/index.php/component/content/article/83-berlitz/683--berlitz" xr:uid="{144224DA-DC1C-4194-B248-6E96CF231CA8}"/>
    <hyperlink ref="F23" r:id="rId6" display="http://www.grand-fair.net/index.php/component/content/article/83-berlitz/419-2011-03-03-14-48-34" xr:uid="{0AFC87BD-5ED9-4CF1-853F-BBAFA1E6E05A}"/>
    <hyperlink ref="F24" r:id="rId7" display="http://www.grand-fair.net/index.php/index.php/component/content/article/83-berlitz/560--berlitz" xr:uid="{506C79A2-B9A2-477E-83B5-2DEF7C2339D8}"/>
    <hyperlink ref="F25" r:id="rId8" display="http://www.grand-fair.net/index.php/component/content/article/83-berlitz/521--berlitz" xr:uid="{1E84E4A4-0107-42CE-B8D7-8A773B1657BA}"/>
    <hyperlink ref="F26" r:id="rId9" display="http://www.grand-fair.net/index.php/index.php/component/content/article/83-berlitz/385-2010-12-16-11-00-07" xr:uid="{7CF2DE07-5F03-46D7-A141-277ABEC97A3D}"/>
    <hyperlink ref="F27" r:id="rId10" display="http://www.grand-fair.net/index.php/component/content/article/83-berlitz/425-2011-04-05-12-46-05" xr:uid="{69385C79-EEA3-4109-B821-70CAB9A72D76}"/>
    <hyperlink ref="F28" r:id="rId11" display="http://www.grand-fair.net/index.php/index.php/component/content/article/83-berlitz/685--berlitz" xr:uid="{1650E365-C967-43CF-9CE8-055879D96C00}"/>
    <hyperlink ref="F30" r:id="rId12" display="http://www.grand-fair.net/index.php/component/content/article/37-2009-04-23-18-34-49/512--berlitz" xr:uid="{7E443A5B-B46C-46A0-8DA9-A2B7C4F0BF04}"/>
    <hyperlink ref="F33" r:id="rId13" display="http://www.grand-fair.net/index.php/component/content/article/83-berlitz/517--berlitz" xr:uid="{3458C294-4881-48B9-A5F3-87596A937D72}"/>
    <hyperlink ref="F34" r:id="rId14" display="http://www.grand-fair.net/index.php/component/content/article/83-berlitz/564--berlitz" xr:uid="{C265977D-C479-4538-8B21-A6E73DEF85D5}"/>
    <hyperlink ref="F36" r:id="rId15" display="http://www.grand-fair.net/index.php/index.php/component/content/article/83-berlitz/661-2017-09-28-06-03-13" xr:uid="{0592C4B7-4D5F-433C-9B38-870A4720F318}"/>
    <hyperlink ref="F37" r:id="rId16" display="http://www.grand-fair.net/index.php/component/content/article/83-berlitz/566--berlitz" xr:uid="{58028428-251C-4F17-9D46-DE2853A83508}"/>
    <hyperlink ref="F38" r:id="rId17" display="http://www.grand-fair.net/index.php/component/content/article/83-berlitz/537-2013-04-02-07-03-42" xr:uid="{B3AA1E8E-7007-4619-8428-EABD02320078}"/>
    <hyperlink ref="F39" r:id="rId18" display="http://www.grand-fair.net/index.php/component/content/article/83-berlitz/392-2011-01-13-07-08-11" xr:uid="{1BE6DDB6-A3A5-4FA7-9A1F-B6744E1B2BBA}"/>
    <hyperlink ref="F41" r:id="rId19" display="http://www.grand-fair.net/index.php/component/content/article/83-berlitz/551---berlitz" xr:uid="{1CC605FE-BCED-4712-9015-71E4E613B0E9}"/>
    <hyperlink ref="F42" r:id="rId20" display="http://www.grand-fair.net/index.php/index.php/component/content/article/83-berlitz/679--berlitz" xr:uid="{0630E1B7-8483-496D-89CC-8F42CACF68FF}"/>
    <hyperlink ref="F43" r:id="rId21" display="http://www.grand-fair.net/index.php/component/content/article/83-berlitz/406-2011-01-28-11-35-04" xr:uid="{DED3C19A-57F3-450E-A17A-680201342D25}"/>
    <hyperlink ref="F44" r:id="rId22" display="http://www.grand-fair.net/index.php/component/content/article/83-berlitz/475-2012-01-26-06-57-06" xr:uid="{56F88E38-6F26-4FF5-8ACB-D8F7DB8F1323}"/>
    <hyperlink ref="F47" r:id="rId23" display="http://www.grand-fair.net/index.php/index.php/component/content/article/83-berlitz/570--berlitz" xr:uid="{9124A70D-70C9-4666-8329-CB53D2440404}"/>
    <hyperlink ref="F50" r:id="rId24" display="http://www.grand-fair.net/index.php/index.php/component/content/article/84-2011-02-18-12-03-45/558-2013-07-17-07-53-" xr:uid="{1F425D00-72D1-4F28-8FF9-BBC711AB74C8}"/>
    <hyperlink ref="F51" r:id="rId25" display="http://www.grand-fair.net/index.php/index.php/2009-05-13-16-38-25" xr:uid="{DB6986C8-E16D-4768-914E-93EE96174271}"/>
    <hyperlink ref="F54" r:id="rId26" display="http://www.grand-fair.net/index.php/component/content/article/37-2009-04-23-18-34-49/508-2012-10-09-09-04-53" xr:uid="{C67FD96E-7DAA-424D-B47B-7158A4AB9FAA}"/>
    <hyperlink ref="F55" r:id="rId27" display="http://www.grand-fair.net/index.php/2009-05-14-14-11-42" xr:uid="{07B772FB-FB35-44C1-B800-EDD953384C84}"/>
    <hyperlink ref="F56" r:id="rId28" display="http://www.grand-fair.net/index.php/index.php/2009-05-12-18-50-05" xr:uid="{3B105EFB-ED90-42A9-9A11-CC47D018E1C4}"/>
    <hyperlink ref="F57" r:id="rId29" display="http://www.grand-fair.net/index.php/component/content/article/37-2009-04-23-18-34-49/435-2011-06-01-06-18-03" xr:uid="{CFEB899E-C3A5-4CCE-A9E4-3DB2F0BA1AEA}"/>
    <hyperlink ref="F58" r:id="rId30" display="http://www.grand-fair.net/index.php/component/content/article/84-2011-02-18-12-03-45/480-2012-02-27-11-34-59" xr:uid="{B674E28F-92BB-4266-B7FB-0E8052B15084}"/>
    <hyperlink ref="F59" r:id="rId31" display="http://www.grand-fair.net/index.php/component/content/article/37-2009-04-23-18-34-49/476-2012-01-26-12-49-51" xr:uid="{EB34E846-8E61-43EB-B7ED-3C5DC90C5495}"/>
    <hyperlink ref="F60" r:id="rId32" display="http://www.grand-fair.net/index.php/component/content/article/37-2009-04-23-18-34-49/479-2012-02-15-11-23-00" xr:uid="{EA38F02E-BF96-4D5A-B8F5-9EE61E9AD0D1}"/>
    <hyperlink ref="F61" r:id="rId33" display="http://www.grand-fair.net/index.php/2009-05-10-15-50-48" xr:uid="{66717B35-A35B-4D79-B362-087C98A9C923}"/>
    <hyperlink ref="F62" r:id="rId34" display="http://www.grand-fair.net/index.php/component/content/article/37-2009-04-23-18-34-49/561-2013-09-12-13-19-18" xr:uid="{9A7B1341-6F61-41F5-A168-20350F14527D}"/>
    <hyperlink ref="F63" r:id="rId35" display="http://www.grand-fair.net/index.php/2010-02-20-19-50-33" xr:uid="{06BDBF75-7AEA-416B-8EEE-F6E04A4C4A55}"/>
    <hyperlink ref="F64" r:id="rId36" display="http://www.grand-fair.net/index.php/2010-02-20-19-11-13" xr:uid="{FCFEC643-5484-453D-9B5F-BA851862E8E6}"/>
    <hyperlink ref="F66" r:id="rId37" display="http://www.grand-fair.net/index.php/2009-05-12-19-11-56" xr:uid="{19A286B9-D65B-4985-9E1F-FD84ADFAFED1}"/>
    <hyperlink ref="F67" r:id="rId38" display="http://www.grand-fair.net/index.php/2009-08-27-17-17-45" xr:uid="{D4AA5BA2-D934-4057-82FF-C55F9BD51D57}"/>
    <hyperlink ref="F78" r:id="rId39" display="http://www.grand-fair.net/index.php/360-2010-11-17-08-38-29" xr:uid="{45992915-3595-48F4-A9E8-34B38513EEF6}"/>
    <hyperlink ref="F82" r:id="rId40" display="http://www.grand-fair.ru/cgi-bin/test.pl?layer=other&amp;page=book&amp;pid=2219" xr:uid="{3C423886-EB79-4176-A13B-5D79B2F9DE17}"/>
    <hyperlink ref="F83" r:id="rId41" display="http://www.grand-fair.ru/cgi-bin/test.pl?layer=other&amp;page=book&amp;pid=2277" xr:uid="{6DFE07E1-A1DA-4280-82C5-62DFC9DC0398}"/>
    <hyperlink ref="F86" r:id="rId42" display="http://www.grand-fair.net/index.php/component/content/article/53-2010-01-26-09-59-39/643-2015-09-30-12-27-43" xr:uid="{0118D10F-DCAF-415C-A566-D61247B03BB5}"/>
    <hyperlink ref="F87" r:id="rId43" display="http://www.grand-fair.net/index.php/47-2009-04-23-17-18-16" xr:uid="{1F04C07F-9071-4A7F-AC47-AB2F373D8AF4}"/>
    <hyperlink ref="F89" r:id="rId44" display="http://www.grand-fair.net/index.php/2010-01-25-09-34-44" xr:uid="{1E21102C-3F83-41F5-8460-FA34AE10CD31}"/>
    <hyperlink ref="F91" r:id="rId45" display="http://www.grand-fair.net/index.php/index.php/component/content/article/3-mlm/669-10-------" xr:uid="{3CF1AD23-45C9-405D-9678-A03DE97B22A0}"/>
    <hyperlink ref="F94" r:id="rId46" display="http://www.grand-fair.net/index.php/index.php/component/content/article/78-2010-02-20-16-15-37/677-2019-01-15-08-17-" xr:uid="{626AFD7B-CA99-43F0-9748-B0FB793027D6}"/>
    <hyperlink ref="F96" r:id="rId47" display="http://www.grand-fair.net/index.php/2009-04-15-07-48-56" xr:uid="{23054C35-A192-408D-9B61-64F6312876EC}"/>
    <hyperlink ref="F97" r:id="rId48" display="http://www.grand-fair.net/index.php/index.php/component/content/article/80-2010-02-20-16-16-18/640-2015-06-30-12-22-" xr:uid="{8577A1FA-46A6-4B18-B5F8-8F607336913A}"/>
    <hyperlink ref="F99" r:id="rId49" display="http://www.grand-fair.net/index.php/2009-04-15-07-48-56" xr:uid="{C698BFE7-8B39-4FAF-8B86-4E6E6855D445}"/>
    <hyperlink ref="F101" r:id="rId50" display="http://www.grand-fair.net/index.php/index.php/component/content/article/73-2010-02-16-21-47-41/673-2018-05-10-08-16-" xr:uid="{775807D9-C47F-4FBD-9C5B-01663B6CA674}"/>
    <hyperlink ref="F102" r:id="rId51" display="http://www.grand-fair.net/index.php/index.php/component/content/article/80-2010-02-20-16-16-18/711-2024-07-11-08-11-" xr:uid="{82AF9F53-0A2D-4B87-AF14-EB6AC26AAACA}"/>
    <hyperlink ref="F103" r:id="rId52" display="http://www.grand-fair.net/index.php/index.php/component/content/article/80-2010-02-20-16-16-18/684-2019-10-10-17-53-" xr:uid="{5BBEFE29-AC4A-450E-81B2-4CF6556D66CD}"/>
    <hyperlink ref="F104" r:id="rId53" display="http://www.grand-fair.net/index.php/index.php/component/content/article/80-2010-02-20-16-16-18/710-2023-09-08-07-42-" xr:uid="{0F419E9F-28B7-4A87-B2AA-5643EA107F94}"/>
    <hyperlink ref="F105" r:id="rId54" display="http://www.grand-fair.net/index.php/index.php/component/content/article/80-2010-02-20-16-16-18/647-2015-12-24-12-19-" xr:uid="{CC758E5A-9B94-436E-BBBA-EE042B09329F}"/>
    <hyperlink ref="F106" r:id="rId55" display="http://www.grand-fair.net/index.php/index.php/component/content/article/80-2010-02-20-16-16-18/695-2021-06-30-06-08-" xr:uid="{200CDD8C-A4E0-499D-B18F-DB986426F12C}"/>
    <hyperlink ref="F107" r:id="rId56" display="http://www.grand-fair.net/index.php/component/content/article/80-2010-02-20-16-16-18/373-2010-12-15-07-34-18" xr:uid="{2B5A8AFA-C031-4373-B862-D144E279F65E}"/>
    <hyperlink ref="F108" r:id="rId57" display="http://www.grand-fair.net/index.php/http://www.grand-fair.net/index.php/component/content/article/80-2010-02-20-16-1" xr:uid="{4AE17F48-F788-415E-BCBE-A737D0EA2D62}"/>
    <hyperlink ref="F109" r:id="rId58" display="http://www.grand-fair.net/index.php/http://grand-fair.net/index.php/component/content/article/80-2010-02-20-16-16-18" xr:uid="{D3771769-A201-46D9-AD70-3621015204DB}"/>
    <hyperlink ref="F110" r:id="rId59" display="http://www.grand-fair.net/index.php/index.php/component/content/article/80-2010-02-20-16-16-18/375-2010-12-15-07-47-" xr:uid="{A2D49070-D080-421C-8962-667AB8F44738}"/>
    <hyperlink ref="F111" r:id="rId60" display="http://www.grand-fair.net/index.php/component/content/article/80-2010-02-20-16-16-18/372-2010-12-10-13-35-27" xr:uid="{9EB864C4-D9E5-4346-ACD4-694131844A1A}"/>
    <hyperlink ref="F113" r:id="rId61" display="http://www.grand-fair.net/index.php/index.php/component/content/article/81-2010-02-20-16-16-28/574-2013-11-08-10-30-" xr:uid="{AFF3E30E-4B4F-4737-9B3A-C48BDD51DFEB}"/>
    <hyperlink ref="F114" r:id="rId62" display="http://www.grand-fair.net/index.php/index.php/component/content/article/80-2010-02-20-16-16-18/704-2022-11-03-13-38-" xr:uid="{A6E85C95-EF63-462D-8BDD-B3F8B16C548B}"/>
    <hyperlink ref="F116" r:id="rId63" display="http://www.grand-fair.net/index.php/index.php/component/content/article/81-2010-02-20-16-16-28/671-2018-03-20-07-12-" xr:uid="{305B4C85-F505-4A53-9E68-7A8772D6E077}"/>
    <hyperlink ref="F117" r:id="rId64" display="http://www.grand-fair.net/index.php/component/content/article/81-2010-02-20-16-16-28/528-2013-02-07-07-35-27" xr:uid="{EB97E28A-88F4-4C90-A2F3-5E8C64B2B7E9}"/>
    <hyperlink ref="F118" r:id="rId65" display="http://www.grand-fair.net/index.php/index.php/component/content/article/81-2010-02-20-16-16-28/701-2022-02-11-09-15-" xr:uid="{79FEB975-A700-4301-A0F0-4B5C0EC2BC8F}"/>
    <hyperlink ref="F119" r:id="rId66" display="http://www.grand-fair.net/index.php/index.php/component/content/article/81-2010-02-20-16-16-28/692-2021-01-11-10-28-" xr:uid="{A9154BBB-ED76-4FE2-ACCD-88E770802A3B}"/>
    <hyperlink ref="F120" r:id="rId67" display="http://www.grand-fair.net/index.php/index.php/component/content/article/46-2010-01-17-19-25-21/667-2018-02-08-09-35-" xr:uid="{15F09E3C-3AB5-4019-9D39-3F4D3D77151A}"/>
    <hyperlink ref="F121" r:id="rId68" display="http://www.grand-fair.net/index.php/component/content/article/73-2010-02-16-21-47-41/675-2018-09-10-16-35-27" xr:uid="{31447158-6E8E-4E3B-B32F-3E7B5294C72A}"/>
    <hyperlink ref="F122" r:id="rId69" display="http://www.grand-fair.net/index.php/index.php/component/content/article/73-2010-02-16-21-47-41/696-2021-06-30-06-30-" xr:uid="{2ECFD33C-2F8B-4C16-9CF2-5FF0C4326CAA}"/>
    <hyperlink ref="F123" r:id="rId70" display="http://www.grand-fair.net/index.php/index.php/component/content/article/73-2010-02-16-21-47-41/708-2023-07-05-13-36-" xr:uid="{5863D5D3-5C74-4636-B2EE-F135EA5B5EF3}"/>
    <hyperlink ref="F124" r:id="rId71" display="http://www.grand-fair.net/index.php/http://www.grand-fair.net/index.php/component/content/article/73-2010-02-16-21-4" xr:uid="{33A7A69E-4835-4E4A-8BBA-AF29FEA0436C}"/>
    <hyperlink ref="F125" r:id="rId72" display="http://www.grand-fair.net/index.php/index.php/component/content/article/56-2010-02-09-18-24-39/709-2023-09-08-07-39-" xr:uid="{DCAEF46E-E508-4CF2-A20E-E3076BFD7F53}"/>
    <hyperlink ref="F126" r:id="rId73" display="http://www.grand-fair.net/index.php/component/content/article/81-2010-02-20-16-16-28/423-2011-03-18-09-26-54" xr:uid="{2613EFE3-15CC-46D9-931F-2BCFF79F70FE}"/>
    <hyperlink ref="F127" r:id="rId74" display="http://www.grand-fair.net/index.php/component/content/article/81-2010-02-20-16-16-28/364-2010-12-01-07-24-46" xr:uid="{82D1CC83-7896-4FDB-8E0E-DFDCB27133D1}"/>
    <hyperlink ref="F128" r:id="rId75" display="http://www.grand-fair.net/index.php/index.php/component/content/article/80-2010-02-20-16-16-18/707-2023-05-18-10-03-" xr:uid="{D4A6A284-05C2-4658-B3B7-D7A0DE185CFC}"/>
    <hyperlink ref="F129" r:id="rId76" display="http://www.grand-fair.net/index.php/index.php/component/content/article/81-2010-02-20-16-16-28/697-2021-09-01-06-14-" xr:uid="{7D34DBC0-42E1-4B44-A33F-A6E7085878FD}"/>
    <hyperlink ref="F130" r:id="rId77" display="http://www.grand-fair.net/index.php/index.php/component/content/article/81-2010-02-20-16-16-28/693-2021-03-12-07-27-" xr:uid="{586D6CDC-3468-41CB-AB5C-95D620239694}"/>
    <hyperlink ref="F132" r:id="rId78" display="http://www.grand-fair.net/index.php/index.php/component/content/article/81-2010-02-20-16-16-28/674-2018-08-10-07-27-" xr:uid="{20C50B14-B3BC-47E1-90D8-58E30291FD32}"/>
    <hyperlink ref="F135" r:id="rId79" display="http://www.grand-fair.net/index.php/2010-03-19-13-13-05" xr:uid="{673E2D50-FEDD-4E74-B046-50846855D8FE}"/>
    <hyperlink ref="F136" r:id="rId80" display="http://www.grand-fair.ru/cgi-bin/test.pl?layer=other&amp;page=book&amp;pid=1544" xr:uid="{550F07E0-2AD7-46A7-8B7B-028D03B0762B}"/>
    <hyperlink ref="F138" r:id="rId81" display="http://www.grand-fair.net/index.php/2010-01-26-10-19-00" xr:uid="{C2C0A55C-7A77-4B4A-A11A-A981348236DD}"/>
  </hyperlinks>
  <pageMargins left="0.75" right="0.75" top="1" bottom="1" header="0.5" footer="0.5"/>
  <pageSetup paperSize="9" orientation="portrait" r:id="rId82"/>
  <headerFooter alignWithMargins="0"/>
  <legacyDrawing r:id="rId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2026-07-03T08:04:03Z</dcterms:created>
  <dcterms:modified xsi:type="dcterms:W3CDTF">2026-07-03T09:26:10Z</dcterms:modified>
</cp:coreProperties>
</file>