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SЕТи и КЛИЕНТы\001 КЛИЕНТЫ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_FilterDatabase" localSheetId="0" hidden="1">Лист1!$E$1:$E$874</definedName>
    <definedName name="Appl_3Kota">Лист1!#REF!</definedName>
    <definedName name="APPL_BD">Лист1!#REF!</definedName>
    <definedName name="Applik">Лист1!$M$419</definedName>
    <definedName name="Brush">Лист1!$M$195</definedName>
    <definedName name="Brush_TB">Лист1!#REF!</definedName>
    <definedName name="kart">Лист1!#REF!</definedName>
    <definedName name="kart_CT">Лист1!#REF!</definedName>
    <definedName name="kartotki">Лист1!$A$484</definedName>
    <definedName name="KCK">Лист1!$M$135</definedName>
    <definedName name="kck_ct">Лист1!#REF!</definedName>
    <definedName name="KCK_TB">Лист1!#REF!</definedName>
    <definedName name="Learn">Лист1!$M$157</definedName>
    <definedName name="Learn_TB">Лист1!#REF!</definedName>
    <definedName name="mini">Лист1!$M$143</definedName>
    <definedName name="mini_TB">Лист1!#REF!</definedName>
    <definedName name="mini_Traktor">Лист1!#REF!</definedName>
    <definedName name="P_BD">Лист1!#REF!</definedName>
    <definedName name="Pan_CT">Лист1!#REF!</definedName>
    <definedName name="Pen">Лист1!$M$305</definedName>
    <definedName name="Pen_Fix">Лист1!#REF!</definedName>
    <definedName name="Pen0">Лист1!#REF!</definedName>
    <definedName name="PL">Лист1!#REF!</definedName>
    <definedName name="R_BD">Лист1!#REF!</definedName>
    <definedName name="Read">Лист1!$M$117</definedName>
    <definedName name="Read_TB">Лист1!#REF!</definedName>
    <definedName name="Smile_CT">Лист1!#REF!</definedName>
    <definedName name="Smile_FK">Лист1!#REF!</definedName>
    <definedName name="Star">Лист1!$M$238</definedName>
    <definedName name="Star_CT">Лист1!#REF!</definedName>
    <definedName name="Star_Fix">Лист1!#REF!</definedName>
    <definedName name="Star_TB">Лист1!#REF!</definedName>
    <definedName name="Star0">Лист1!#REF!</definedName>
    <definedName name="TB_CHITAEM">Лист1!#REF!</definedName>
    <definedName name="TK_A4">Лист1!#REF!</definedName>
    <definedName name="TK_A5">Лист1!#REF!</definedName>
    <definedName name="top" localSheetId="0">Лист1!#REF!</definedName>
    <definedName name="ZV_BD">Лист1!#REF!</definedName>
    <definedName name="_xlnm.Print_Area" localSheetId="0">Лист1!$A$1:$M$874</definedName>
  </definedNames>
  <calcPr calcId="162913"/>
</workbook>
</file>

<file path=xl/calcChain.xml><?xml version="1.0" encoding="utf-8"?>
<calcChain xmlns="http://schemas.openxmlformats.org/spreadsheetml/2006/main">
  <c r="L872" i="1" l="1"/>
  <c r="O43" i="1"/>
  <c r="P43" i="1" s="1"/>
  <c r="N43" i="1"/>
  <c r="I43" i="1"/>
  <c r="M43" i="1" s="1"/>
  <c r="O46" i="1"/>
  <c r="P46" i="1" s="1"/>
  <c r="N46" i="1"/>
  <c r="I46" i="1"/>
  <c r="M46" i="1" s="1"/>
  <c r="A46" i="1"/>
  <c r="O45" i="1"/>
  <c r="P45" i="1" s="1"/>
  <c r="N45" i="1"/>
  <c r="I45" i="1"/>
  <c r="M45" i="1" s="1"/>
  <c r="O44" i="1"/>
  <c r="P44" i="1" s="1"/>
  <c r="N44" i="1"/>
  <c r="I44" i="1"/>
  <c r="M44" i="1" s="1"/>
  <c r="A44" i="1"/>
  <c r="A45" i="1" s="1"/>
  <c r="N48" i="1"/>
  <c r="I48" i="1"/>
  <c r="M48" i="1" s="1"/>
  <c r="O41" i="1"/>
  <c r="P41" i="1" s="1"/>
  <c r="N41" i="1"/>
  <c r="I41" i="1"/>
  <c r="M41" i="1" s="1"/>
  <c r="N285" i="1"/>
  <c r="I285" i="1"/>
  <c r="M285" i="1" s="1"/>
  <c r="N276" i="1"/>
  <c r="I276" i="1"/>
  <c r="M276" i="1" s="1"/>
  <c r="N275" i="1"/>
  <c r="I275" i="1"/>
  <c r="M275" i="1" s="1"/>
  <c r="N274" i="1"/>
  <c r="I274" i="1"/>
  <c r="M274" i="1" s="1"/>
  <c r="N269" i="1"/>
  <c r="I269" i="1"/>
  <c r="M269" i="1" s="1"/>
  <c r="N267" i="1"/>
  <c r="I267" i="1"/>
  <c r="M267" i="1" s="1"/>
  <c r="N263" i="1"/>
  <c r="I263" i="1"/>
  <c r="M263" i="1" s="1"/>
  <c r="N256" i="1"/>
  <c r="I256" i="1"/>
  <c r="M256" i="1" s="1"/>
  <c r="I18" i="1" l="1"/>
  <c r="M18" i="1" s="1"/>
  <c r="I17" i="1"/>
  <c r="M17" i="1" s="1"/>
  <c r="I16" i="1"/>
  <c r="M16" i="1" s="1"/>
  <c r="I15" i="1"/>
  <c r="M15" i="1" s="1"/>
  <c r="I14" i="1"/>
  <c r="M14" i="1" s="1"/>
  <c r="I13" i="1"/>
  <c r="M13" i="1" s="1"/>
  <c r="I12" i="1"/>
  <c r="M12" i="1" s="1"/>
  <c r="I11" i="1"/>
  <c r="M11" i="1" s="1"/>
  <c r="N18" i="1"/>
  <c r="N17" i="1"/>
  <c r="N16" i="1"/>
  <c r="N15" i="1"/>
  <c r="N14" i="1"/>
  <c r="N13" i="1"/>
  <c r="N12" i="1"/>
  <c r="N11" i="1"/>
  <c r="A12" i="1"/>
  <c r="A13" i="1" s="1"/>
  <c r="A14" i="1" s="1"/>
  <c r="A15" i="1" s="1"/>
  <c r="A16" i="1" s="1"/>
  <c r="A17" i="1" s="1"/>
  <c r="A18" i="1" s="1"/>
  <c r="A580" i="1" l="1"/>
  <c r="N118" i="1"/>
  <c r="A861" i="1" l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N843" i="1" l="1"/>
  <c r="N664" i="1"/>
  <c r="N643" i="1"/>
  <c r="N785" i="1" l="1"/>
  <c r="O115" i="1" l="1"/>
  <c r="P115" i="1" s="1"/>
  <c r="O114" i="1"/>
  <c r="P114" i="1" s="1"/>
  <c r="O113" i="1"/>
  <c r="P113" i="1" s="1"/>
  <c r="O116" i="1"/>
  <c r="P116" i="1" s="1"/>
  <c r="N124" i="1"/>
  <c r="N123" i="1"/>
  <c r="N122" i="1"/>
  <c r="N121" i="1"/>
  <c r="N120" i="1"/>
  <c r="N119" i="1"/>
  <c r="N125" i="1"/>
  <c r="N127" i="1"/>
  <c r="N128" i="1"/>
  <c r="N129" i="1"/>
  <c r="N130" i="1"/>
  <c r="N131" i="1"/>
  <c r="N132" i="1"/>
  <c r="N134" i="1"/>
  <c r="N133" i="1"/>
  <c r="N165" i="1"/>
  <c r="N166" i="1"/>
  <c r="N167" i="1"/>
  <c r="N168" i="1"/>
  <c r="N169" i="1"/>
  <c r="N170" i="1"/>
  <c r="N171" i="1"/>
  <c r="N172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74" i="1"/>
  <c r="O188" i="1"/>
  <c r="P188" i="1" s="1"/>
  <c r="O197" i="1"/>
  <c r="P197" i="1" s="1"/>
  <c r="O209" i="1"/>
  <c r="P209" i="1" s="1"/>
  <c r="O216" i="1"/>
  <c r="P216" i="1" s="1"/>
  <c r="O220" i="1"/>
  <c r="P220" i="1" s="1"/>
  <c r="O219" i="1"/>
  <c r="P219" i="1" s="1"/>
  <c r="O271" i="1"/>
  <c r="P271" i="1" s="1"/>
  <c r="O270" i="1"/>
  <c r="P270" i="1" s="1"/>
  <c r="O280" i="1"/>
  <c r="P280" i="1" s="1"/>
  <c r="O279" i="1"/>
  <c r="P279" i="1" s="1"/>
  <c r="O278" i="1"/>
  <c r="P278" i="1" s="1"/>
  <c r="O287" i="1"/>
  <c r="P287" i="1" s="1"/>
  <c r="O286" i="1"/>
  <c r="P286" i="1" s="1"/>
  <c r="O284" i="1"/>
  <c r="P284" i="1" s="1"/>
  <c r="O283" i="1"/>
  <c r="P283" i="1" s="1"/>
  <c r="O282" i="1"/>
  <c r="P282" i="1" s="1"/>
  <c r="O317" i="1"/>
  <c r="P317" i="1" s="1"/>
  <c r="O324" i="1"/>
  <c r="P324" i="1" s="1"/>
  <c r="O323" i="1"/>
  <c r="P323" i="1" s="1"/>
  <c r="O345" i="1"/>
  <c r="P345" i="1" s="1"/>
  <c r="O344" i="1"/>
  <c r="P344" i="1" s="1"/>
  <c r="O343" i="1"/>
  <c r="P343" i="1" s="1"/>
  <c r="O342" i="1"/>
  <c r="P342" i="1" s="1"/>
  <c r="O341" i="1"/>
  <c r="P341" i="1" s="1"/>
  <c r="O353" i="1"/>
  <c r="P353" i="1" s="1"/>
  <c r="O396" i="1"/>
  <c r="P396" i="1" s="1"/>
  <c r="O476" i="1"/>
  <c r="P476" i="1" s="1"/>
  <c r="O475" i="1"/>
  <c r="P475" i="1" s="1"/>
  <c r="O474" i="1"/>
  <c r="P474" i="1" s="1"/>
  <c r="O473" i="1"/>
  <c r="P473" i="1" s="1"/>
  <c r="O63" i="1"/>
  <c r="P63" i="1" s="1"/>
  <c r="O62" i="1"/>
  <c r="P62" i="1" s="1"/>
  <c r="O61" i="1"/>
  <c r="P61" i="1" s="1"/>
  <c r="O60" i="1"/>
  <c r="P60" i="1" s="1"/>
  <c r="O58" i="1"/>
  <c r="P58" i="1" s="1"/>
  <c r="O56" i="1"/>
  <c r="P56" i="1" s="1"/>
  <c r="N814" i="1"/>
  <c r="N61" i="1" l="1"/>
  <c r="N62" i="1"/>
  <c r="N63" i="1"/>
  <c r="N60" i="1"/>
  <c r="N52" i="1"/>
  <c r="N53" i="1"/>
  <c r="N54" i="1"/>
  <c r="N55" i="1"/>
  <c r="N56" i="1"/>
  <c r="N51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24" i="1"/>
  <c r="N209" i="1"/>
  <c r="N96" i="1"/>
  <c r="N97" i="1"/>
  <c r="N98" i="1"/>
  <c r="N99" i="1"/>
  <c r="N100" i="1"/>
  <c r="N101" i="1"/>
  <c r="N102" i="1"/>
  <c r="N95" i="1"/>
  <c r="N113" i="1"/>
  <c r="N114" i="1"/>
  <c r="N115" i="1"/>
  <c r="N116" i="1"/>
  <c r="O117" i="1"/>
  <c r="P117" i="1" s="1"/>
  <c r="I116" i="1"/>
  <c r="M116" i="1" s="1"/>
  <c r="A778" i="1"/>
  <c r="A779" i="1" s="1"/>
  <c r="A780" i="1" s="1"/>
  <c r="A781" i="1" s="1"/>
  <c r="N782" i="1"/>
  <c r="N781" i="1"/>
  <c r="N780" i="1"/>
  <c r="N779" i="1"/>
  <c r="N778" i="1"/>
  <c r="O781" i="1"/>
  <c r="P781" i="1" s="1"/>
  <c r="I780" i="1"/>
  <c r="M780" i="1" s="1"/>
  <c r="O780" i="1"/>
  <c r="P780" i="1" s="1"/>
  <c r="I779" i="1"/>
  <c r="M779" i="1" s="1"/>
  <c r="O779" i="1"/>
  <c r="P779" i="1" s="1"/>
  <c r="I778" i="1"/>
  <c r="M778" i="1" s="1"/>
  <c r="A757" i="1"/>
  <c r="A758" i="1" s="1"/>
  <c r="A759" i="1" s="1"/>
  <c r="A760" i="1" s="1"/>
  <c r="A761" i="1" s="1"/>
  <c r="N760" i="1"/>
  <c r="N759" i="1"/>
  <c r="N758" i="1"/>
  <c r="N757" i="1"/>
  <c r="O761" i="1"/>
  <c r="P761" i="1" s="1"/>
  <c r="I760" i="1"/>
  <c r="M760" i="1" s="1"/>
  <c r="O760" i="1"/>
  <c r="P760" i="1" s="1"/>
  <c r="I759" i="1"/>
  <c r="M759" i="1" s="1"/>
  <c r="O759" i="1"/>
  <c r="P759" i="1" s="1"/>
  <c r="I758" i="1"/>
  <c r="M758" i="1" s="1"/>
  <c r="O758" i="1"/>
  <c r="P758" i="1" s="1"/>
  <c r="I757" i="1"/>
  <c r="M757" i="1" s="1"/>
  <c r="O705" i="1"/>
  <c r="P705" i="1" s="1"/>
  <c r="N704" i="1"/>
  <c r="I704" i="1"/>
  <c r="M704" i="1" s="1"/>
  <c r="N690" i="1"/>
  <c r="N691" i="1"/>
  <c r="N692" i="1"/>
  <c r="N693" i="1"/>
  <c r="N694" i="1"/>
  <c r="N695" i="1"/>
  <c r="N696" i="1"/>
  <c r="N697" i="1"/>
  <c r="N698" i="1"/>
  <c r="N699" i="1"/>
  <c r="N700" i="1"/>
  <c r="N689" i="1"/>
  <c r="O695" i="1"/>
  <c r="P695" i="1" s="1"/>
  <c r="I694" i="1"/>
  <c r="M694" i="1" s="1"/>
  <c r="O694" i="1"/>
  <c r="P694" i="1" s="1"/>
  <c r="I693" i="1"/>
  <c r="M693" i="1" s="1"/>
  <c r="O693" i="1"/>
  <c r="P693" i="1" s="1"/>
  <c r="I692" i="1"/>
  <c r="M692" i="1" s="1"/>
  <c r="O692" i="1"/>
  <c r="P692" i="1" s="1"/>
  <c r="I691" i="1"/>
  <c r="M691" i="1" s="1"/>
  <c r="O691" i="1"/>
  <c r="P691" i="1" s="1"/>
  <c r="I690" i="1"/>
  <c r="M690" i="1" s="1"/>
  <c r="A690" i="1"/>
  <c r="A691" i="1" s="1"/>
  <c r="A692" i="1" s="1"/>
  <c r="A693" i="1" s="1"/>
  <c r="A694" i="1" s="1"/>
  <c r="I689" i="1"/>
  <c r="M689" i="1" s="1"/>
  <c r="N451" i="1"/>
  <c r="N450" i="1"/>
  <c r="N449" i="1"/>
  <c r="N448" i="1"/>
  <c r="N447" i="1"/>
  <c r="N446" i="1"/>
  <c r="N445" i="1"/>
  <c r="N444" i="1"/>
  <c r="N443" i="1"/>
  <c r="N437" i="1"/>
  <c r="N438" i="1"/>
  <c r="N439" i="1"/>
  <c r="N440" i="1"/>
  <c r="N441" i="1"/>
  <c r="N436" i="1"/>
  <c r="N435" i="1"/>
  <c r="N433" i="1"/>
  <c r="N432" i="1"/>
  <c r="N424" i="1"/>
  <c r="N425" i="1"/>
  <c r="N426" i="1"/>
  <c r="N427" i="1"/>
  <c r="N428" i="1"/>
  <c r="N429" i="1"/>
  <c r="N430" i="1"/>
  <c r="N423" i="1"/>
  <c r="N422" i="1"/>
  <c r="N421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57" i="1"/>
  <c r="N456" i="1"/>
  <c r="N454" i="1"/>
  <c r="I871" i="1" l="1"/>
  <c r="M871" i="1" s="1"/>
  <c r="I870" i="1"/>
  <c r="M870" i="1" s="1"/>
  <c r="I869" i="1"/>
  <c r="M869" i="1" s="1"/>
  <c r="I868" i="1"/>
  <c r="M868" i="1" s="1"/>
  <c r="I867" i="1"/>
  <c r="M867" i="1" s="1"/>
  <c r="I226" i="1"/>
  <c r="M226" i="1" s="1"/>
  <c r="I866" i="1"/>
  <c r="M866" i="1" s="1"/>
  <c r="I865" i="1"/>
  <c r="M865" i="1" s="1"/>
  <c r="I864" i="1"/>
  <c r="M864" i="1" s="1"/>
  <c r="I861" i="1"/>
  <c r="M861" i="1" s="1"/>
  <c r="O67" i="1" l="1"/>
  <c r="P67" i="1" s="1"/>
  <c r="I67" i="1"/>
  <c r="A66" i="1"/>
  <c r="A67" i="1" s="1"/>
  <c r="I66" i="1"/>
  <c r="I62" i="1"/>
  <c r="I63" i="1"/>
  <c r="A61" i="1"/>
  <c r="A62" i="1" s="1"/>
  <c r="A63" i="1" s="1"/>
  <c r="I61" i="1"/>
  <c r="A52" i="1"/>
  <c r="A53" i="1" s="1"/>
  <c r="A54" i="1" s="1"/>
  <c r="A55" i="1" s="1"/>
  <c r="A56" i="1" s="1"/>
  <c r="A590" i="1" l="1"/>
  <c r="A591" i="1" s="1"/>
  <c r="N497" i="1" l="1"/>
  <c r="I862" i="1"/>
  <c r="M862" i="1" s="1"/>
  <c r="A668" i="1"/>
  <c r="A669" i="1" s="1"/>
  <c r="N667" i="1"/>
  <c r="N661" i="1"/>
  <c r="N628" i="1"/>
  <c r="I628" i="1"/>
  <c r="M628" i="1" s="1"/>
  <c r="N630" i="1"/>
  <c r="N155" i="1"/>
  <c r="I155" i="1"/>
  <c r="M155" i="1" s="1"/>
  <c r="N773" i="1"/>
  <c r="O814" i="1" l="1"/>
  <c r="P814" i="1" s="1"/>
  <c r="N794" i="1"/>
  <c r="I860" i="1"/>
  <c r="M860" i="1" s="1"/>
  <c r="N770" i="1"/>
  <c r="I770" i="1"/>
  <c r="M770" i="1" s="1"/>
  <c r="N543" i="1" l="1"/>
  <c r="I543" i="1"/>
  <c r="M543" i="1" s="1"/>
  <c r="N139" i="1" l="1"/>
  <c r="I139" i="1"/>
  <c r="M139" i="1" s="1"/>
  <c r="A145" i="1" l="1"/>
  <c r="I630" i="1" l="1"/>
  <c r="A457" i="1" l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397" i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N857" i="1" l="1"/>
  <c r="M857" i="1"/>
  <c r="N856" i="1"/>
  <c r="M856" i="1"/>
  <c r="N855" i="1"/>
  <c r="M855" i="1"/>
  <c r="N854" i="1"/>
  <c r="M854" i="1"/>
  <c r="A855" i="1"/>
  <c r="N852" i="1"/>
  <c r="M852" i="1"/>
  <c r="N851" i="1"/>
  <c r="M851" i="1"/>
  <c r="A856" i="1" l="1"/>
  <c r="A857" i="1" s="1"/>
  <c r="A573" i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N28" i="1"/>
  <c r="I28" i="1"/>
  <c r="M28" i="1" s="1"/>
  <c r="N23" i="1"/>
  <c r="I23" i="1"/>
  <c r="M23" i="1" s="1"/>
  <c r="N21" i="1"/>
  <c r="N20" i="1"/>
  <c r="I21" i="1"/>
  <c r="M21" i="1" s="1"/>
  <c r="I20" i="1"/>
  <c r="M20" i="1" s="1"/>
  <c r="N323" i="1" l="1"/>
  <c r="I323" i="1"/>
  <c r="M323" i="1" s="1"/>
  <c r="N626" i="1"/>
  <c r="O626" i="1"/>
  <c r="P626" i="1" s="1"/>
  <c r="I626" i="1"/>
  <c r="M626" i="1" s="1"/>
  <c r="M630" i="1" l="1"/>
  <c r="A378" i="1" l="1"/>
  <c r="A379" i="1" s="1"/>
  <c r="A380" i="1" s="1"/>
  <c r="A381" i="1" s="1"/>
  <c r="A382" i="1" s="1"/>
  <c r="N377" i="1"/>
  <c r="I377" i="1"/>
  <c r="M377" i="1" s="1"/>
  <c r="N270" i="1" l="1"/>
  <c r="I270" i="1"/>
  <c r="M270" i="1" s="1"/>
  <c r="I36" i="1" l="1"/>
  <c r="I37" i="1"/>
  <c r="I38" i="1"/>
  <c r="I39" i="1"/>
  <c r="A37" i="1" l="1"/>
  <c r="A38" i="1" s="1"/>
  <c r="A39" i="1" s="1"/>
  <c r="N39" i="1"/>
  <c r="M39" i="1"/>
  <c r="N38" i="1"/>
  <c r="M38" i="1"/>
  <c r="N37" i="1"/>
  <c r="M37" i="1"/>
  <c r="N36" i="1"/>
  <c r="M36" i="1"/>
  <c r="O190" i="1"/>
  <c r="P190" i="1" s="1"/>
  <c r="I190" i="1"/>
  <c r="M190" i="1" s="1"/>
  <c r="O176" i="1"/>
  <c r="P176" i="1" s="1"/>
  <c r="I176" i="1"/>
  <c r="M176" i="1" s="1"/>
  <c r="I188" i="1" l="1"/>
  <c r="M188" i="1" s="1"/>
  <c r="O180" i="1"/>
  <c r="P180" i="1" s="1"/>
  <c r="O187" i="1"/>
  <c r="P187" i="1" s="1"/>
  <c r="I187" i="1"/>
  <c r="M187" i="1" s="1"/>
  <c r="I180" i="1"/>
  <c r="M180" i="1" s="1"/>
  <c r="N34" i="1" l="1"/>
  <c r="N33" i="1"/>
  <c r="I34" i="1" l="1"/>
  <c r="M34" i="1" s="1"/>
  <c r="I33" i="1"/>
  <c r="M33" i="1" s="1"/>
  <c r="N396" i="1"/>
  <c r="I396" i="1"/>
  <c r="M396" i="1" s="1"/>
  <c r="N636" i="1" l="1"/>
  <c r="I636" i="1"/>
  <c r="M636" i="1" s="1"/>
  <c r="A175" i="1" l="1"/>
  <c r="A176" i="1" s="1"/>
  <c r="A177" i="1" s="1"/>
  <c r="A364" i="1"/>
  <c r="I134" i="1" l="1"/>
  <c r="M134" i="1" s="1"/>
  <c r="O134" i="1"/>
  <c r="P134" i="1" s="1"/>
  <c r="I22" i="1" l="1"/>
  <c r="M22" i="1" s="1"/>
  <c r="N22" i="1"/>
  <c r="I24" i="1"/>
  <c r="M24" i="1" s="1"/>
  <c r="N24" i="1"/>
  <c r="I25" i="1"/>
  <c r="M25" i="1" s="1"/>
  <c r="N25" i="1"/>
  <c r="I26" i="1"/>
  <c r="M26" i="1" s="1"/>
  <c r="N26" i="1"/>
  <c r="I27" i="1"/>
  <c r="M27" i="1" s="1"/>
  <c r="N27" i="1"/>
  <c r="I29" i="1"/>
  <c r="M29" i="1" s="1"/>
  <c r="N29" i="1"/>
  <c r="I30" i="1"/>
  <c r="M30" i="1" s="1"/>
  <c r="N30" i="1"/>
  <c r="I31" i="1"/>
  <c r="M31" i="1" s="1"/>
  <c r="N31" i="1"/>
  <c r="I165" i="1"/>
  <c r="M165" i="1" s="1"/>
  <c r="O165" i="1"/>
  <c r="P165" i="1" s="1"/>
  <c r="A166" i="1"/>
  <c r="A167" i="1" s="1"/>
  <c r="A168" i="1" s="1"/>
  <c r="A169" i="1" s="1"/>
  <c r="A170" i="1" s="1"/>
  <c r="A171" i="1" s="1"/>
  <c r="A172" i="1" s="1"/>
  <c r="I166" i="1"/>
  <c r="M166" i="1" s="1"/>
  <c r="O166" i="1"/>
  <c r="P166" i="1" s="1"/>
  <c r="I167" i="1"/>
  <c r="M167" i="1" s="1"/>
  <c r="O167" i="1"/>
  <c r="P167" i="1" s="1"/>
  <c r="I168" i="1"/>
  <c r="M168" i="1" s="1"/>
  <c r="O168" i="1"/>
  <c r="P168" i="1" s="1"/>
  <c r="I169" i="1"/>
  <c r="M169" i="1" s="1"/>
  <c r="O169" i="1"/>
  <c r="P169" i="1" s="1"/>
  <c r="I170" i="1"/>
  <c r="M170" i="1" s="1"/>
  <c r="O170" i="1"/>
  <c r="P170" i="1" s="1"/>
  <c r="I171" i="1"/>
  <c r="M171" i="1" s="1"/>
  <c r="O171" i="1"/>
  <c r="P171" i="1" s="1"/>
  <c r="I172" i="1"/>
  <c r="M172" i="1" s="1"/>
  <c r="O172" i="1"/>
  <c r="P172" i="1" s="1"/>
  <c r="I79" i="1"/>
  <c r="M79" i="1" s="1"/>
  <c r="N79" i="1"/>
  <c r="O80" i="1"/>
  <c r="P80" i="1" s="1"/>
  <c r="I80" i="1"/>
  <c r="M80" i="1" s="1"/>
  <c r="N80" i="1"/>
  <c r="O81" i="1"/>
  <c r="P81" i="1" s="1"/>
  <c r="I81" i="1"/>
  <c r="M81" i="1" s="1"/>
  <c r="N81" i="1"/>
  <c r="O82" i="1"/>
  <c r="P82" i="1" s="1"/>
  <c r="I82" i="1"/>
  <c r="M82" i="1" s="1"/>
  <c r="N82" i="1"/>
  <c r="O83" i="1"/>
  <c r="P83" i="1" s="1"/>
  <c r="I104" i="1"/>
  <c r="M104" i="1" s="1"/>
  <c r="N104" i="1"/>
  <c r="O104" i="1"/>
  <c r="P104" i="1" s="1"/>
  <c r="A105" i="1"/>
  <c r="A106" i="1" s="1"/>
  <c r="A107" i="1" s="1"/>
  <c r="A108" i="1" s="1"/>
  <c r="A109" i="1" s="1"/>
  <c r="A110" i="1" s="1"/>
  <c r="A111" i="1" s="1"/>
  <c r="I105" i="1"/>
  <c r="M105" i="1" s="1"/>
  <c r="N105" i="1"/>
  <c r="O105" i="1"/>
  <c r="P105" i="1" s="1"/>
  <c r="I106" i="1"/>
  <c r="M106" i="1" s="1"/>
  <c r="N106" i="1"/>
  <c r="O106" i="1"/>
  <c r="P106" i="1" s="1"/>
  <c r="I107" i="1"/>
  <c r="M107" i="1" s="1"/>
  <c r="N107" i="1"/>
  <c r="O107" i="1"/>
  <c r="P107" i="1" s="1"/>
  <c r="I108" i="1"/>
  <c r="M108" i="1" s="1"/>
  <c r="N108" i="1"/>
  <c r="O108" i="1"/>
  <c r="P108" i="1" s="1"/>
  <c r="I109" i="1"/>
  <c r="M109" i="1" s="1"/>
  <c r="N109" i="1"/>
  <c r="O109" i="1"/>
  <c r="P109" i="1" s="1"/>
  <c r="I110" i="1"/>
  <c r="M110" i="1" s="1"/>
  <c r="N110" i="1"/>
  <c r="O110" i="1"/>
  <c r="P110" i="1" s="1"/>
  <c r="I111" i="1"/>
  <c r="M111" i="1" s="1"/>
  <c r="N111" i="1"/>
  <c r="O111" i="1"/>
  <c r="P111" i="1" s="1"/>
  <c r="I113" i="1"/>
  <c r="M113" i="1" s="1"/>
  <c r="A114" i="1"/>
  <c r="A69" i="1" s="1"/>
  <c r="A115" i="1" s="1"/>
  <c r="A116" i="1" s="1"/>
  <c r="I114" i="1"/>
  <c r="M114" i="1" s="1"/>
  <c r="I69" i="1"/>
  <c r="M69" i="1" s="1"/>
  <c r="I115" i="1"/>
  <c r="M115" i="1" s="1"/>
  <c r="N69" i="1"/>
  <c r="I118" i="1"/>
  <c r="M118" i="1" s="1"/>
  <c r="O118" i="1"/>
  <c r="P118" i="1" s="1"/>
  <c r="A119" i="1"/>
  <c r="A120" i="1" s="1"/>
  <c r="A121" i="1" s="1"/>
  <c r="A122" i="1" s="1"/>
  <c r="A123" i="1" s="1"/>
  <c r="A124" i="1" s="1"/>
  <c r="A125" i="1" s="1"/>
  <c r="I119" i="1"/>
  <c r="M119" i="1" s="1"/>
  <c r="O119" i="1"/>
  <c r="P119" i="1" s="1"/>
  <c r="I120" i="1"/>
  <c r="M120" i="1" s="1"/>
  <c r="O120" i="1"/>
  <c r="P120" i="1" s="1"/>
  <c r="I121" i="1"/>
  <c r="M121" i="1" s="1"/>
  <c r="O121" i="1"/>
  <c r="P121" i="1" s="1"/>
  <c r="I122" i="1"/>
  <c r="M122" i="1" s="1"/>
  <c r="O122" i="1"/>
  <c r="P122" i="1" s="1"/>
  <c r="I123" i="1"/>
  <c r="M123" i="1" s="1"/>
  <c r="O123" i="1"/>
  <c r="P123" i="1" s="1"/>
  <c r="I124" i="1"/>
  <c r="M124" i="1" s="1"/>
  <c r="O124" i="1"/>
  <c r="P124" i="1" s="1"/>
  <c r="I125" i="1"/>
  <c r="M125" i="1" s="1"/>
  <c r="O125" i="1"/>
  <c r="P125" i="1" s="1"/>
  <c r="I127" i="1"/>
  <c r="M127" i="1" s="1"/>
  <c r="O127" i="1"/>
  <c r="P127" i="1" s="1"/>
  <c r="A128" i="1"/>
  <c r="A129" i="1" s="1"/>
  <c r="A130" i="1" s="1"/>
  <c r="A131" i="1" s="1"/>
  <c r="A132" i="1" s="1"/>
  <c r="A133" i="1" s="1"/>
  <c r="A134" i="1" s="1"/>
  <c r="I128" i="1"/>
  <c r="M128" i="1" s="1"/>
  <c r="O128" i="1"/>
  <c r="P128" i="1" s="1"/>
  <c r="I129" i="1"/>
  <c r="M129" i="1" s="1"/>
  <c r="O129" i="1"/>
  <c r="P129" i="1" s="1"/>
  <c r="I130" i="1"/>
  <c r="M130" i="1" s="1"/>
  <c r="O130" i="1"/>
  <c r="P130" i="1" s="1"/>
  <c r="I131" i="1"/>
  <c r="M131" i="1" s="1"/>
  <c r="O131" i="1"/>
  <c r="P131" i="1" s="1"/>
  <c r="I132" i="1"/>
  <c r="M132" i="1" s="1"/>
  <c r="O132" i="1"/>
  <c r="P132" i="1" s="1"/>
  <c r="I133" i="1"/>
  <c r="M133" i="1" s="1"/>
  <c r="A137" i="1"/>
  <c r="A138" i="1" s="1"/>
  <c r="A139" i="1" s="1"/>
  <c r="I136" i="1"/>
  <c r="M136" i="1" s="1"/>
  <c r="N136" i="1"/>
  <c r="O136" i="1"/>
  <c r="P136" i="1" s="1"/>
  <c r="I137" i="1"/>
  <c r="M137" i="1" s="1"/>
  <c r="N137" i="1"/>
  <c r="O137" i="1"/>
  <c r="P137" i="1" s="1"/>
  <c r="I138" i="1"/>
  <c r="M138" i="1" s="1"/>
  <c r="N138" i="1"/>
  <c r="O138" i="1"/>
  <c r="P138" i="1" s="1"/>
  <c r="I140" i="1"/>
  <c r="M140" i="1" s="1"/>
  <c r="N140" i="1"/>
  <c r="O140" i="1"/>
  <c r="P140" i="1" s="1"/>
  <c r="I141" i="1"/>
  <c r="M141" i="1" s="1"/>
  <c r="N141" i="1"/>
  <c r="O141" i="1"/>
  <c r="P141" i="1" s="1"/>
  <c r="I142" i="1"/>
  <c r="M142" i="1" s="1"/>
  <c r="N142" i="1"/>
  <c r="O142" i="1"/>
  <c r="P142" i="1" s="1"/>
  <c r="I86" i="1"/>
  <c r="M86" i="1" s="1"/>
  <c r="N86" i="1"/>
  <c r="O86" i="1"/>
  <c r="P86" i="1" s="1"/>
  <c r="A87" i="1"/>
  <c r="A88" i="1" s="1"/>
  <c r="A89" i="1" s="1"/>
  <c r="A90" i="1" s="1"/>
  <c r="A91" i="1" s="1"/>
  <c r="A92" i="1" s="1"/>
  <c r="A93" i="1" s="1"/>
  <c r="I87" i="1"/>
  <c r="M87" i="1" s="1"/>
  <c r="N87" i="1"/>
  <c r="O87" i="1"/>
  <c r="P87" i="1" s="1"/>
  <c r="I88" i="1"/>
  <c r="M88" i="1" s="1"/>
  <c r="N88" i="1"/>
  <c r="O88" i="1"/>
  <c r="P88" i="1" s="1"/>
  <c r="I89" i="1"/>
  <c r="M89" i="1" s="1"/>
  <c r="N89" i="1"/>
  <c r="O89" i="1"/>
  <c r="P89" i="1" s="1"/>
  <c r="I90" i="1"/>
  <c r="M90" i="1" s="1"/>
  <c r="N90" i="1"/>
  <c r="O90" i="1"/>
  <c r="P90" i="1" s="1"/>
  <c r="I91" i="1"/>
  <c r="M91" i="1" s="1"/>
  <c r="N91" i="1"/>
  <c r="O91" i="1"/>
  <c r="P91" i="1" s="1"/>
  <c r="I92" i="1"/>
  <c r="M92" i="1" s="1"/>
  <c r="N92" i="1"/>
  <c r="O92" i="1"/>
  <c r="P92" i="1" s="1"/>
  <c r="I93" i="1"/>
  <c r="M93" i="1" s="1"/>
  <c r="N93" i="1"/>
  <c r="O93" i="1"/>
  <c r="P93" i="1" s="1"/>
  <c r="I144" i="1"/>
  <c r="M144" i="1" s="1"/>
  <c r="N144" i="1"/>
  <c r="O144" i="1"/>
  <c r="P144" i="1" s="1"/>
  <c r="I145" i="1"/>
  <c r="M145" i="1" s="1"/>
  <c r="N145" i="1"/>
  <c r="O145" i="1"/>
  <c r="P145" i="1" s="1"/>
  <c r="I147" i="1"/>
  <c r="M147" i="1" s="1"/>
  <c r="N147" i="1"/>
  <c r="O147" i="1"/>
  <c r="P147" i="1" s="1"/>
  <c r="A148" i="1"/>
  <c r="A149" i="1" s="1"/>
  <c r="A150" i="1" s="1"/>
  <c r="A151" i="1" s="1"/>
  <c r="A152" i="1" s="1"/>
  <c r="A153" i="1" s="1"/>
  <c r="A154" i="1" s="1"/>
  <c r="A155" i="1" s="1"/>
  <c r="A156" i="1" s="1"/>
  <c r="I148" i="1"/>
  <c r="M148" i="1" s="1"/>
  <c r="N148" i="1"/>
  <c r="O148" i="1"/>
  <c r="P148" i="1" s="1"/>
  <c r="I149" i="1"/>
  <c r="M149" i="1" s="1"/>
  <c r="N149" i="1"/>
  <c r="O149" i="1"/>
  <c r="P149" i="1" s="1"/>
  <c r="I150" i="1"/>
  <c r="M150" i="1" s="1"/>
  <c r="N150" i="1"/>
  <c r="O150" i="1"/>
  <c r="P150" i="1" s="1"/>
  <c r="I151" i="1"/>
  <c r="M151" i="1" s="1"/>
  <c r="N151" i="1"/>
  <c r="O151" i="1"/>
  <c r="P151" i="1" s="1"/>
  <c r="I152" i="1"/>
  <c r="M152" i="1" s="1"/>
  <c r="N152" i="1"/>
  <c r="O152" i="1"/>
  <c r="P152" i="1" s="1"/>
  <c r="I153" i="1"/>
  <c r="M153" i="1" s="1"/>
  <c r="N153" i="1"/>
  <c r="O153" i="1"/>
  <c r="P153" i="1" s="1"/>
  <c r="I154" i="1"/>
  <c r="M154" i="1" s="1"/>
  <c r="N154" i="1"/>
  <c r="O154" i="1"/>
  <c r="P154" i="1" s="1"/>
  <c r="I156" i="1"/>
  <c r="M156" i="1" s="1"/>
  <c r="N156" i="1"/>
  <c r="O156" i="1"/>
  <c r="P156" i="1" s="1"/>
  <c r="I95" i="1"/>
  <c r="M95" i="1" s="1"/>
  <c r="O95" i="1"/>
  <c r="P95" i="1" s="1"/>
  <c r="A96" i="1"/>
  <c r="A97" i="1" s="1"/>
  <c r="A98" i="1" s="1"/>
  <c r="A99" i="1" s="1"/>
  <c r="A100" i="1" s="1"/>
  <c r="A101" i="1" s="1"/>
  <c r="A102" i="1" s="1"/>
  <c r="I96" i="1"/>
  <c r="M96" i="1" s="1"/>
  <c r="O96" i="1"/>
  <c r="P96" i="1" s="1"/>
  <c r="I97" i="1"/>
  <c r="M97" i="1" s="1"/>
  <c r="O97" i="1"/>
  <c r="P97" i="1" s="1"/>
  <c r="I98" i="1"/>
  <c r="M98" i="1" s="1"/>
  <c r="O98" i="1"/>
  <c r="P98" i="1" s="1"/>
  <c r="I99" i="1"/>
  <c r="M99" i="1" s="1"/>
  <c r="O99" i="1"/>
  <c r="P99" i="1" s="1"/>
  <c r="I100" i="1"/>
  <c r="M100" i="1" s="1"/>
  <c r="I101" i="1"/>
  <c r="M101" i="1" s="1"/>
  <c r="O101" i="1"/>
  <c r="P101" i="1" s="1"/>
  <c r="I102" i="1"/>
  <c r="M102" i="1" s="1"/>
  <c r="O102" i="1"/>
  <c r="P102" i="1" s="1"/>
  <c r="I174" i="1"/>
  <c r="M174" i="1" s="1"/>
  <c r="O174" i="1"/>
  <c r="P174" i="1" s="1"/>
  <c r="A178" i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I175" i="1"/>
  <c r="M175" i="1" s="1"/>
  <c r="O175" i="1"/>
  <c r="P175" i="1" s="1"/>
  <c r="I177" i="1"/>
  <c r="M177" i="1" s="1"/>
  <c r="O177" i="1"/>
  <c r="P177" i="1" s="1"/>
  <c r="I178" i="1"/>
  <c r="M178" i="1" s="1"/>
  <c r="O178" i="1"/>
  <c r="P178" i="1" s="1"/>
  <c r="I179" i="1"/>
  <c r="M179" i="1" s="1"/>
  <c r="O179" i="1"/>
  <c r="P179" i="1" s="1"/>
  <c r="I181" i="1"/>
  <c r="M181" i="1" s="1"/>
  <c r="O181" i="1"/>
  <c r="P181" i="1" s="1"/>
  <c r="I182" i="1"/>
  <c r="M182" i="1" s="1"/>
  <c r="O182" i="1"/>
  <c r="P182" i="1" s="1"/>
  <c r="I183" i="1"/>
  <c r="M183" i="1" s="1"/>
  <c r="O183" i="1"/>
  <c r="P183" i="1" s="1"/>
  <c r="I184" i="1"/>
  <c r="M184" i="1" s="1"/>
  <c r="O184" i="1"/>
  <c r="P184" i="1" s="1"/>
  <c r="I185" i="1"/>
  <c r="M185" i="1" s="1"/>
  <c r="O185" i="1"/>
  <c r="P185" i="1" s="1"/>
  <c r="I186" i="1"/>
  <c r="M186" i="1" s="1"/>
  <c r="O186" i="1"/>
  <c r="P186" i="1" s="1"/>
  <c r="I189" i="1"/>
  <c r="M189" i="1" s="1"/>
  <c r="O189" i="1"/>
  <c r="P189" i="1" s="1"/>
  <c r="I191" i="1"/>
  <c r="M191" i="1" s="1"/>
  <c r="O191" i="1"/>
  <c r="P191" i="1" s="1"/>
  <c r="I192" i="1"/>
  <c r="M192" i="1" s="1"/>
  <c r="O192" i="1"/>
  <c r="P192" i="1" s="1"/>
  <c r="I193" i="1"/>
  <c r="M193" i="1" s="1"/>
  <c r="O193" i="1"/>
  <c r="P193" i="1" s="1"/>
  <c r="I194" i="1"/>
  <c r="M194" i="1" s="1"/>
  <c r="O194" i="1"/>
  <c r="P194" i="1" s="1"/>
  <c r="I196" i="1"/>
  <c r="M196" i="1" s="1"/>
  <c r="N196" i="1"/>
  <c r="O196" i="1"/>
  <c r="P196" i="1" s="1"/>
  <c r="A197" i="1"/>
  <c r="I197" i="1"/>
  <c r="M197" i="1" s="1"/>
  <c r="N197" i="1"/>
  <c r="I198" i="1"/>
  <c r="M198" i="1" s="1"/>
  <c r="N198" i="1"/>
  <c r="O198" i="1"/>
  <c r="P198" i="1" s="1"/>
  <c r="I199" i="1"/>
  <c r="M199" i="1" s="1"/>
  <c r="N199" i="1"/>
  <c r="O199" i="1"/>
  <c r="P199" i="1" s="1"/>
  <c r="I200" i="1"/>
  <c r="M200" i="1" s="1"/>
  <c r="N200" i="1"/>
  <c r="O200" i="1"/>
  <c r="P200" i="1" s="1"/>
  <c r="I201" i="1"/>
  <c r="M201" i="1" s="1"/>
  <c r="N201" i="1"/>
  <c r="O201" i="1"/>
  <c r="P201" i="1" s="1"/>
  <c r="I202" i="1"/>
  <c r="M202" i="1" s="1"/>
  <c r="N202" i="1"/>
  <c r="O202" i="1"/>
  <c r="P202" i="1" s="1"/>
  <c r="I203" i="1"/>
  <c r="M203" i="1" s="1"/>
  <c r="N203" i="1"/>
  <c r="O203" i="1"/>
  <c r="P203" i="1" s="1"/>
  <c r="I204" i="1"/>
  <c r="M204" i="1" s="1"/>
  <c r="N204" i="1"/>
  <c r="O204" i="1"/>
  <c r="P204" i="1" s="1"/>
  <c r="I205" i="1"/>
  <c r="M205" i="1" s="1"/>
  <c r="N205" i="1"/>
  <c r="O205" i="1"/>
  <c r="P205" i="1" s="1"/>
  <c r="I206" i="1"/>
  <c r="M206" i="1" s="1"/>
  <c r="N206" i="1"/>
  <c r="O206" i="1"/>
  <c r="P206" i="1" s="1"/>
  <c r="I207" i="1"/>
  <c r="M207" i="1" s="1"/>
  <c r="N207" i="1"/>
  <c r="O207" i="1"/>
  <c r="P207" i="1" s="1"/>
  <c r="I208" i="1"/>
  <c r="M208" i="1" s="1"/>
  <c r="N208" i="1"/>
  <c r="O208" i="1"/>
  <c r="P208" i="1" s="1"/>
  <c r="I209" i="1"/>
  <c r="M209" i="1" s="1"/>
  <c r="I210" i="1"/>
  <c r="M210" i="1" s="1"/>
  <c r="N210" i="1"/>
  <c r="O210" i="1"/>
  <c r="P210" i="1" s="1"/>
  <c r="I212" i="1"/>
  <c r="M212" i="1" s="1"/>
  <c r="N212" i="1"/>
  <c r="O212" i="1"/>
  <c r="P212" i="1" s="1"/>
  <c r="I213" i="1"/>
  <c r="M213" i="1" s="1"/>
  <c r="N213" i="1"/>
  <c r="O213" i="1"/>
  <c r="P213" i="1" s="1"/>
  <c r="I214" i="1"/>
  <c r="M214" i="1" s="1"/>
  <c r="N214" i="1"/>
  <c r="O214" i="1"/>
  <c r="P214" i="1" s="1"/>
  <c r="I215" i="1"/>
  <c r="M215" i="1" s="1"/>
  <c r="N215" i="1"/>
  <c r="O215" i="1"/>
  <c r="P215" i="1" s="1"/>
  <c r="I216" i="1"/>
  <c r="M216" i="1" s="1"/>
  <c r="N216" i="1"/>
  <c r="I217" i="1"/>
  <c r="M217" i="1" s="1"/>
  <c r="N217" i="1"/>
  <c r="O217" i="1"/>
  <c r="P217" i="1" s="1"/>
  <c r="I218" i="1"/>
  <c r="M218" i="1" s="1"/>
  <c r="N218" i="1"/>
  <c r="O218" i="1"/>
  <c r="P218" i="1" s="1"/>
  <c r="I219" i="1"/>
  <c r="M219" i="1" s="1"/>
  <c r="N219" i="1"/>
  <c r="I220" i="1"/>
  <c r="M220" i="1" s="1"/>
  <c r="N220" i="1"/>
  <c r="I221" i="1"/>
  <c r="M221" i="1" s="1"/>
  <c r="N221" i="1"/>
  <c r="O221" i="1"/>
  <c r="P221" i="1" s="1"/>
  <c r="I222" i="1"/>
  <c r="M222" i="1" s="1"/>
  <c r="N222" i="1"/>
  <c r="O222" i="1"/>
  <c r="P222" i="1" s="1"/>
  <c r="I224" i="1"/>
  <c r="M224" i="1" s="1"/>
  <c r="O224" i="1"/>
  <c r="P224" i="1" s="1"/>
  <c r="A225" i="1"/>
  <c r="A226" i="1" s="1"/>
  <c r="A227" i="1" s="1"/>
  <c r="A228" i="1" s="1"/>
  <c r="I225" i="1"/>
  <c r="M225" i="1" s="1"/>
  <c r="O225" i="1"/>
  <c r="P225" i="1" s="1"/>
  <c r="I227" i="1"/>
  <c r="M227" i="1" s="1"/>
  <c r="O226" i="1"/>
  <c r="P226" i="1" s="1"/>
  <c r="I228" i="1"/>
  <c r="M228" i="1" s="1"/>
  <c r="O228" i="1"/>
  <c r="P228" i="1" s="1"/>
  <c r="I229" i="1"/>
  <c r="M229" i="1" s="1"/>
  <c r="O229" i="1"/>
  <c r="P229" i="1" s="1"/>
  <c r="I230" i="1"/>
  <c r="M230" i="1" s="1"/>
  <c r="O230" i="1"/>
  <c r="P230" i="1" s="1"/>
  <c r="I231" i="1"/>
  <c r="M231" i="1" s="1"/>
  <c r="O231" i="1"/>
  <c r="P231" i="1" s="1"/>
  <c r="I232" i="1"/>
  <c r="M232" i="1" s="1"/>
  <c r="O232" i="1"/>
  <c r="P232" i="1" s="1"/>
  <c r="I233" i="1"/>
  <c r="M233" i="1" s="1"/>
  <c r="O233" i="1"/>
  <c r="P233" i="1" s="1"/>
  <c r="I234" i="1"/>
  <c r="M234" i="1" s="1"/>
  <c r="O234" i="1"/>
  <c r="P234" i="1" s="1"/>
  <c r="I235" i="1"/>
  <c r="M235" i="1" s="1"/>
  <c r="O235" i="1"/>
  <c r="P235" i="1" s="1"/>
  <c r="I236" i="1"/>
  <c r="M236" i="1" s="1"/>
  <c r="O236" i="1"/>
  <c r="P236" i="1" s="1"/>
  <c r="I237" i="1"/>
  <c r="M237" i="1" s="1"/>
  <c r="O237" i="1"/>
  <c r="P237" i="1" s="1"/>
  <c r="I240" i="1"/>
  <c r="M240" i="1" s="1"/>
  <c r="N240" i="1"/>
  <c r="O240" i="1"/>
  <c r="P240" i="1" s="1"/>
  <c r="A241" i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I241" i="1"/>
  <c r="M241" i="1" s="1"/>
  <c r="N241" i="1"/>
  <c r="O241" i="1"/>
  <c r="P241" i="1" s="1"/>
  <c r="I242" i="1"/>
  <c r="M242" i="1" s="1"/>
  <c r="N242" i="1"/>
  <c r="O242" i="1"/>
  <c r="P242" i="1" s="1"/>
  <c r="I243" i="1"/>
  <c r="M243" i="1" s="1"/>
  <c r="N243" i="1"/>
  <c r="O243" i="1"/>
  <c r="P243" i="1" s="1"/>
  <c r="I244" i="1"/>
  <c r="M244" i="1" s="1"/>
  <c r="N244" i="1"/>
  <c r="O244" i="1"/>
  <c r="P244" i="1" s="1"/>
  <c r="I245" i="1"/>
  <c r="M245" i="1" s="1"/>
  <c r="N245" i="1"/>
  <c r="O245" i="1"/>
  <c r="P245" i="1" s="1"/>
  <c r="I246" i="1"/>
  <c r="M246" i="1" s="1"/>
  <c r="N246" i="1"/>
  <c r="O246" i="1"/>
  <c r="P246" i="1" s="1"/>
  <c r="I247" i="1"/>
  <c r="M247" i="1" s="1"/>
  <c r="N247" i="1"/>
  <c r="O247" i="1"/>
  <c r="P247" i="1" s="1"/>
  <c r="I248" i="1"/>
  <c r="M248" i="1" s="1"/>
  <c r="N248" i="1"/>
  <c r="O248" i="1"/>
  <c r="P248" i="1" s="1"/>
  <c r="I249" i="1"/>
  <c r="M249" i="1" s="1"/>
  <c r="N249" i="1"/>
  <c r="O249" i="1"/>
  <c r="P249" i="1" s="1"/>
  <c r="I250" i="1"/>
  <c r="M250" i="1" s="1"/>
  <c r="N250" i="1"/>
  <c r="O250" i="1"/>
  <c r="P250" i="1" s="1"/>
  <c r="I251" i="1"/>
  <c r="M251" i="1" s="1"/>
  <c r="N251" i="1"/>
  <c r="O251" i="1"/>
  <c r="P251" i="1" s="1"/>
  <c r="I252" i="1"/>
  <c r="M252" i="1" s="1"/>
  <c r="N252" i="1"/>
  <c r="O252" i="1"/>
  <c r="P252" i="1" s="1"/>
  <c r="I253" i="1"/>
  <c r="M253" i="1" s="1"/>
  <c r="N253" i="1"/>
  <c r="O253" i="1"/>
  <c r="P253" i="1" s="1"/>
  <c r="I254" i="1"/>
  <c r="M254" i="1" s="1"/>
  <c r="N254" i="1"/>
  <c r="O254" i="1"/>
  <c r="P254" i="1" s="1"/>
  <c r="I257" i="1"/>
  <c r="M257" i="1" s="1"/>
  <c r="N257" i="1"/>
  <c r="O257" i="1"/>
  <c r="P257" i="1" s="1"/>
  <c r="I258" i="1"/>
  <c r="M258" i="1" s="1"/>
  <c r="N258" i="1"/>
  <c r="O258" i="1"/>
  <c r="P258" i="1" s="1"/>
  <c r="I259" i="1"/>
  <c r="M259" i="1" s="1"/>
  <c r="N259" i="1"/>
  <c r="O259" i="1"/>
  <c r="P259" i="1" s="1"/>
  <c r="I260" i="1"/>
  <c r="M260" i="1" s="1"/>
  <c r="N260" i="1"/>
  <c r="O260" i="1"/>
  <c r="P260" i="1" s="1"/>
  <c r="I261" i="1"/>
  <c r="M261" i="1" s="1"/>
  <c r="N261" i="1"/>
  <c r="O261" i="1"/>
  <c r="P261" i="1" s="1"/>
  <c r="I262" i="1"/>
  <c r="M262" i="1" s="1"/>
  <c r="N262" i="1"/>
  <c r="O262" i="1"/>
  <c r="P262" i="1" s="1"/>
  <c r="I265" i="1"/>
  <c r="M265" i="1" s="1"/>
  <c r="N265" i="1"/>
  <c r="O265" i="1"/>
  <c r="P265" i="1" s="1"/>
  <c r="I266" i="1"/>
  <c r="M266" i="1" s="1"/>
  <c r="N266" i="1"/>
  <c r="O266" i="1"/>
  <c r="P266" i="1" s="1"/>
  <c r="I268" i="1"/>
  <c r="M268" i="1" s="1"/>
  <c r="N268" i="1"/>
  <c r="O268" i="1"/>
  <c r="P268" i="1" s="1"/>
  <c r="I271" i="1"/>
  <c r="M271" i="1" s="1"/>
  <c r="N271" i="1"/>
  <c r="I272" i="1"/>
  <c r="M272" i="1" s="1"/>
  <c r="N272" i="1"/>
  <c r="O272" i="1"/>
  <c r="P272" i="1" s="1"/>
  <c r="I277" i="1"/>
  <c r="M277" i="1" s="1"/>
  <c r="N277" i="1"/>
  <c r="O277" i="1"/>
  <c r="P277" i="1" s="1"/>
  <c r="I278" i="1"/>
  <c r="M278" i="1" s="1"/>
  <c r="N278" i="1"/>
  <c r="I279" i="1"/>
  <c r="M279" i="1" s="1"/>
  <c r="N279" i="1"/>
  <c r="I280" i="1"/>
  <c r="M280" i="1" s="1"/>
  <c r="N280" i="1"/>
  <c r="I281" i="1"/>
  <c r="M281" i="1" s="1"/>
  <c r="N281" i="1"/>
  <c r="O281" i="1"/>
  <c r="P281" i="1" s="1"/>
  <c r="I282" i="1"/>
  <c r="M282" i="1" s="1"/>
  <c r="N282" i="1"/>
  <c r="I283" i="1"/>
  <c r="M283" i="1" s="1"/>
  <c r="N283" i="1"/>
  <c r="I284" i="1"/>
  <c r="M284" i="1" s="1"/>
  <c r="N284" i="1"/>
  <c r="I286" i="1"/>
  <c r="M286" i="1" s="1"/>
  <c r="N286" i="1"/>
  <c r="I287" i="1"/>
  <c r="M287" i="1" s="1"/>
  <c r="N287" i="1"/>
  <c r="I289" i="1"/>
  <c r="M289" i="1" s="1"/>
  <c r="N289" i="1"/>
  <c r="O289" i="1"/>
  <c r="P289" i="1" s="1"/>
  <c r="A290" i="1"/>
  <c r="A291" i="1" s="1"/>
  <c r="A292" i="1" s="1"/>
  <c r="A293" i="1" s="1"/>
  <c r="A294" i="1" s="1"/>
  <c r="A295" i="1" s="1"/>
  <c r="A296" i="1" s="1"/>
  <c r="A297" i="1" s="1"/>
  <c r="A298" i="1" s="1"/>
  <c r="I290" i="1"/>
  <c r="M290" i="1" s="1"/>
  <c r="N290" i="1"/>
  <c r="O290" i="1"/>
  <c r="P290" i="1" s="1"/>
  <c r="I291" i="1"/>
  <c r="M291" i="1" s="1"/>
  <c r="N291" i="1"/>
  <c r="O291" i="1"/>
  <c r="P291" i="1" s="1"/>
  <c r="I292" i="1"/>
  <c r="M292" i="1" s="1"/>
  <c r="N292" i="1"/>
  <c r="O292" i="1"/>
  <c r="P292" i="1" s="1"/>
  <c r="I293" i="1"/>
  <c r="M293" i="1" s="1"/>
  <c r="N293" i="1"/>
  <c r="O293" i="1"/>
  <c r="P293" i="1" s="1"/>
  <c r="I294" i="1"/>
  <c r="M294" i="1" s="1"/>
  <c r="N294" i="1"/>
  <c r="O294" i="1"/>
  <c r="P294" i="1" s="1"/>
  <c r="I295" i="1"/>
  <c r="M295" i="1" s="1"/>
  <c r="N295" i="1"/>
  <c r="O295" i="1"/>
  <c r="P295" i="1" s="1"/>
  <c r="I296" i="1"/>
  <c r="M296" i="1" s="1"/>
  <c r="N296" i="1"/>
  <c r="O296" i="1"/>
  <c r="P296" i="1" s="1"/>
  <c r="I297" i="1"/>
  <c r="M297" i="1" s="1"/>
  <c r="N297" i="1"/>
  <c r="O297" i="1"/>
  <c r="P297" i="1" s="1"/>
  <c r="I298" i="1"/>
  <c r="M298" i="1" s="1"/>
  <c r="N298" i="1"/>
  <c r="O298" i="1"/>
  <c r="P298" i="1" s="1"/>
  <c r="I299" i="1"/>
  <c r="M299" i="1" s="1"/>
  <c r="N299" i="1"/>
  <c r="O299" i="1"/>
  <c r="P299" i="1" s="1"/>
  <c r="I300" i="1"/>
  <c r="M300" i="1" s="1"/>
  <c r="N300" i="1"/>
  <c r="O300" i="1"/>
  <c r="P300" i="1" s="1"/>
  <c r="I301" i="1"/>
  <c r="M301" i="1" s="1"/>
  <c r="N301" i="1"/>
  <c r="O301" i="1"/>
  <c r="P301" i="1" s="1"/>
  <c r="I302" i="1"/>
  <c r="M302" i="1" s="1"/>
  <c r="N302" i="1"/>
  <c r="O302" i="1"/>
  <c r="P302" i="1" s="1"/>
  <c r="I303" i="1"/>
  <c r="M303" i="1" s="1"/>
  <c r="N303" i="1"/>
  <c r="O303" i="1"/>
  <c r="P303" i="1" s="1"/>
  <c r="I304" i="1"/>
  <c r="M304" i="1" s="1"/>
  <c r="N304" i="1"/>
  <c r="O304" i="1"/>
  <c r="P304" i="1" s="1"/>
  <c r="I307" i="1"/>
  <c r="M307" i="1" s="1"/>
  <c r="N307" i="1"/>
  <c r="O307" i="1"/>
  <c r="P307" i="1" s="1"/>
  <c r="A308" i="1"/>
  <c r="A309" i="1" s="1"/>
  <c r="A310" i="1" s="1"/>
  <c r="A311" i="1" s="1"/>
  <c r="A312" i="1" s="1"/>
  <c r="A313" i="1" s="1"/>
  <c r="A315" i="1" s="1"/>
  <c r="A316" i="1" s="1"/>
  <c r="A317" i="1" s="1"/>
  <c r="A318" i="1" s="1"/>
  <c r="A319" i="1" s="1"/>
  <c r="A320" i="1" s="1"/>
  <c r="A321" i="1" s="1"/>
  <c r="A322" i="1" s="1"/>
  <c r="I308" i="1"/>
  <c r="M308" i="1" s="1"/>
  <c r="N308" i="1"/>
  <c r="O308" i="1"/>
  <c r="P308" i="1" s="1"/>
  <c r="I309" i="1"/>
  <c r="M309" i="1" s="1"/>
  <c r="N309" i="1"/>
  <c r="O309" i="1"/>
  <c r="P309" i="1" s="1"/>
  <c r="I310" i="1"/>
  <c r="M310" i="1" s="1"/>
  <c r="N310" i="1"/>
  <c r="O310" i="1"/>
  <c r="P310" i="1" s="1"/>
  <c r="I311" i="1"/>
  <c r="M311" i="1" s="1"/>
  <c r="N311" i="1"/>
  <c r="O311" i="1"/>
  <c r="P311" i="1" s="1"/>
  <c r="I312" i="1"/>
  <c r="M312" i="1" s="1"/>
  <c r="N312" i="1"/>
  <c r="O312" i="1"/>
  <c r="P312" i="1" s="1"/>
  <c r="I313" i="1"/>
  <c r="M313" i="1" s="1"/>
  <c r="N313" i="1"/>
  <c r="O313" i="1"/>
  <c r="P313" i="1" s="1"/>
  <c r="I315" i="1"/>
  <c r="M315" i="1" s="1"/>
  <c r="N315" i="1"/>
  <c r="O315" i="1"/>
  <c r="P315" i="1" s="1"/>
  <c r="I316" i="1"/>
  <c r="M316" i="1" s="1"/>
  <c r="N316" i="1"/>
  <c r="O316" i="1"/>
  <c r="P316" i="1" s="1"/>
  <c r="I317" i="1"/>
  <c r="M317" i="1" s="1"/>
  <c r="N317" i="1"/>
  <c r="I318" i="1"/>
  <c r="M318" i="1" s="1"/>
  <c r="N318" i="1"/>
  <c r="O318" i="1"/>
  <c r="P318" i="1" s="1"/>
  <c r="I319" i="1"/>
  <c r="M319" i="1" s="1"/>
  <c r="N319" i="1"/>
  <c r="O319" i="1"/>
  <c r="P319" i="1" s="1"/>
  <c r="I320" i="1"/>
  <c r="M320" i="1" s="1"/>
  <c r="N320" i="1"/>
  <c r="O320" i="1"/>
  <c r="P320" i="1" s="1"/>
  <c r="I321" i="1"/>
  <c r="M321" i="1" s="1"/>
  <c r="N321" i="1"/>
  <c r="O321" i="1"/>
  <c r="P321" i="1" s="1"/>
  <c r="I322" i="1"/>
  <c r="M322" i="1" s="1"/>
  <c r="N322" i="1"/>
  <c r="O322" i="1"/>
  <c r="P322" i="1" s="1"/>
  <c r="I324" i="1"/>
  <c r="M324" i="1" s="1"/>
  <c r="N324" i="1"/>
  <c r="I326" i="1"/>
  <c r="M326" i="1" s="1"/>
  <c r="N326" i="1"/>
  <c r="O326" i="1"/>
  <c r="P326" i="1" s="1"/>
  <c r="I327" i="1"/>
  <c r="M327" i="1" s="1"/>
  <c r="N327" i="1"/>
  <c r="I328" i="1"/>
  <c r="M328" i="1" s="1"/>
  <c r="N328" i="1"/>
  <c r="O328" i="1"/>
  <c r="P328" i="1" s="1"/>
  <c r="I329" i="1"/>
  <c r="M329" i="1" s="1"/>
  <c r="N329" i="1"/>
  <c r="O329" i="1"/>
  <c r="P329" i="1" s="1"/>
  <c r="I330" i="1"/>
  <c r="M330" i="1" s="1"/>
  <c r="N330" i="1"/>
  <c r="O330" i="1"/>
  <c r="P330" i="1" s="1"/>
  <c r="I331" i="1"/>
  <c r="M331" i="1" s="1"/>
  <c r="N331" i="1"/>
  <c r="O331" i="1"/>
  <c r="P331" i="1" s="1"/>
  <c r="I332" i="1"/>
  <c r="M332" i="1" s="1"/>
  <c r="N332" i="1"/>
  <c r="O332" i="1"/>
  <c r="P332" i="1" s="1"/>
  <c r="I333" i="1"/>
  <c r="M333" i="1" s="1"/>
  <c r="N333" i="1"/>
  <c r="O333" i="1"/>
  <c r="P333" i="1" s="1"/>
  <c r="I334" i="1"/>
  <c r="M334" i="1" s="1"/>
  <c r="N334" i="1"/>
  <c r="O334" i="1"/>
  <c r="P334" i="1" s="1"/>
  <c r="I335" i="1"/>
  <c r="M335" i="1" s="1"/>
  <c r="N335" i="1"/>
  <c r="O335" i="1"/>
  <c r="P335" i="1" s="1"/>
  <c r="I336" i="1"/>
  <c r="M336" i="1" s="1"/>
  <c r="N336" i="1"/>
  <c r="O336" i="1"/>
  <c r="P336" i="1" s="1"/>
  <c r="I337" i="1"/>
  <c r="M337" i="1" s="1"/>
  <c r="N337" i="1"/>
  <c r="O337" i="1"/>
  <c r="P337" i="1" s="1"/>
  <c r="I338" i="1"/>
  <c r="M338" i="1" s="1"/>
  <c r="N338" i="1"/>
  <c r="O338" i="1"/>
  <c r="P338" i="1" s="1"/>
  <c r="I340" i="1"/>
  <c r="M340" i="1" s="1"/>
  <c r="N340" i="1"/>
  <c r="O340" i="1"/>
  <c r="P340" i="1" s="1"/>
  <c r="I341" i="1"/>
  <c r="M341" i="1" s="1"/>
  <c r="N341" i="1"/>
  <c r="I342" i="1"/>
  <c r="M342" i="1" s="1"/>
  <c r="N342" i="1"/>
  <c r="I343" i="1"/>
  <c r="M343" i="1" s="1"/>
  <c r="N343" i="1"/>
  <c r="I344" i="1"/>
  <c r="M344" i="1" s="1"/>
  <c r="N344" i="1"/>
  <c r="I345" i="1"/>
  <c r="M345" i="1" s="1"/>
  <c r="N345" i="1"/>
  <c r="I346" i="1"/>
  <c r="M346" i="1" s="1"/>
  <c r="N346" i="1"/>
  <c r="O346" i="1"/>
  <c r="P346" i="1" s="1"/>
  <c r="I347" i="1"/>
  <c r="M347" i="1" s="1"/>
  <c r="N347" i="1"/>
  <c r="O347" i="1"/>
  <c r="P347" i="1" s="1"/>
  <c r="I348" i="1"/>
  <c r="M348" i="1" s="1"/>
  <c r="N348" i="1"/>
  <c r="O348" i="1"/>
  <c r="P348" i="1" s="1"/>
  <c r="I349" i="1"/>
  <c r="M349" i="1" s="1"/>
  <c r="N349" i="1"/>
  <c r="O349" i="1"/>
  <c r="P349" i="1" s="1"/>
  <c r="I350" i="1"/>
  <c r="M350" i="1" s="1"/>
  <c r="N350" i="1"/>
  <c r="O350" i="1"/>
  <c r="P350" i="1" s="1"/>
  <c r="I351" i="1"/>
  <c r="M351" i="1" s="1"/>
  <c r="N351" i="1"/>
  <c r="O351" i="1"/>
  <c r="P351" i="1" s="1"/>
  <c r="I352" i="1"/>
  <c r="M352" i="1" s="1"/>
  <c r="N352" i="1"/>
  <c r="O352" i="1"/>
  <c r="P352" i="1" s="1"/>
  <c r="I353" i="1"/>
  <c r="M353" i="1" s="1"/>
  <c r="N353" i="1"/>
  <c r="I354" i="1"/>
  <c r="M354" i="1" s="1"/>
  <c r="N354" i="1"/>
  <c r="O354" i="1"/>
  <c r="P354" i="1" s="1"/>
  <c r="I355" i="1"/>
  <c r="M355" i="1" s="1"/>
  <c r="N355" i="1"/>
  <c r="O355" i="1"/>
  <c r="P355" i="1" s="1"/>
  <c r="I358" i="1"/>
  <c r="M358" i="1" s="1"/>
  <c r="N358" i="1"/>
  <c r="O358" i="1"/>
  <c r="P358" i="1" s="1"/>
  <c r="A359" i="1"/>
  <c r="A360" i="1" s="1"/>
  <c r="A361" i="1" s="1"/>
  <c r="I359" i="1"/>
  <c r="M359" i="1" s="1"/>
  <c r="N359" i="1"/>
  <c r="O359" i="1"/>
  <c r="P359" i="1" s="1"/>
  <c r="I360" i="1"/>
  <c r="M360" i="1" s="1"/>
  <c r="N360" i="1"/>
  <c r="O360" i="1"/>
  <c r="P360" i="1" s="1"/>
  <c r="I361" i="1"/>
  <c r="M361" i="1" s="1"/>
  <c r="N361" i="1"/>
  <c r="O361" i="1"/>
  <c r="P361" i="1" s="1"/>
  <c r="I363" i="1"/>
  <c r="M363" i="1" s="1"/>
  <c r="N363" i="1"/>
  <c r="O363" i="1"/>
  <c r="P363" i="1" s="1"/>
  <c r="A365" i="1"/>
  <c r="A366" i="1" s="1"/>
  <c r="A368" i="1" s="1"/>
  <c r="A369" i="1" s="1"/>
  <c r="A370" i="1" s="1"/>
  <c r="A371" i="1" s="1"/>
  <c r="A372" i="1" s="1"/>
  <c r="A373" i="1" s="1"/>
  <c r="A374" i="1" s="1"/>
  <c r="A375" i="1" s="1"/>
  <c r="I364" i="1"/>
  <c r="M364" i="1" s="1"/>
  <c r="N364" i="1"/>
  <c r="O364" i="1"/>
  <c r="P364" i="1" s="1"/>
  <c r="I365" i="1"/>
  <c r="M365" i="1" s="1"/>
  <c r="N365" i="1"/>
  <c r="O365" i="1"/>
  <c r="P365" i="1" s="1"/>
  <c r="I366" i="1"/>
  <c r="M366" i="1" s="1"/>
  <c r="N366" i="1"/>
  <c r="O366" i="1"/>
  <c r="P366" i="1" s="1"/>
  <c r="I368" i="1"/>
  <c r="M368" i="1" s="1"/>
  <c r="N368" i="1"/>
  <c r="O368" i="1"/>
  <c r="P368" i="1" s="1"/>
  <c r="I369" i="1"/>
  <c r="M369" i="1" s="1"/>
  <c r="N369" i="1"/>
  <c r="O369" i="1"/>
  <c r="P369" i="1" s="1"/>
  <c r="I370" i="1"/>
  <c r="M370" i="1" s="1"/>
  <c r="N370" i="1"/>
  <c r="O370" i="1"/>
  <c r="P370" i="1" s="1"/>
  <c r="I371" i="1"/>
  <c r="M371" i="1" s="1"/>
  <c r="N371" i="1"/>
  <c r="O371" i="1"/>
  <c r="P371" i="1" s="1"/>
  <c r="I372" i="1"/>
  <c r="M372" i="1" s="1"/>
  <c r="N372" i="1"/>
  <c r="O372" i="1"/>
  <c r="P372" i="1" s="1"/>
  <c r="I373" i="1"/>
  <c r="M373" i="1" s="1"/>
  <c r="N373" i="1"/>
  <c r="O373" i="1"/>
  <c r="P373" i="1" s="1"/>
  <c r="I374" i="1"/>
  <c r="M374" i="1" s="1"/>
  <c r="N374" i="1"/>
  <c r="O374" i="1"/>
  <c r="P374" i="1" s="1"/>
  <c r="I375" i="1"/>
  <c r="M375" i="1" s="1"/>
  <c r="N375" i="1"/>
  <c r="O375" i="1"/>
  <c r="P375" i="1" s="1"/>
  <c r="I378" i="1"/>
  <c r="M378" i="1" s="1"/>
  <c r="N378" i="1"/>
  <c r="O378" i="1"/>
  <c r="P378" i="1" s="1"/>
  <c r="I379" i="1"/>
  <c r="M379" i="1" s="1"/>
  <c r="N379" i="1"/>
  <c r="O379" i="1"/>
  <c r="P379" i="1" s="1"/>
  <c r="I380" i="1"/>
  <c r="M380" i="1" s="1"/>
  <c r="N380" i="1"/>
  <c r="O380" i="1"/>
  <c r="P380" i="1" s="1"/>
  <c r="I381" i="1"/>
  <c r="M381" i="1" s="1"/>
  <c r="N381" i="1"/>
  <c r="O381" i="1"/>
  <c r="P381" i="1" s="1"/>
  <c r="I382" i="1"/>
  <c r="M382" i="1" s="1"/>
  <c r="N382" i="1"/>
  <c r="O382" i="1"/>
  <c r="P382" i="1" s="1"/>
  <c r="I384" i="1"/>
  <c r="M384" i="1" s="1"/>
  <c r="N384" i="1"/>
  <c r="O384" i="1"/>
  <c r="P384" i="1" s="1"/>
  <c r="A385" i="1"/>
  <c r="A386" i="1" s="1"/>
  <c r="A387" i="1" s="1"/>
  <c r="A388" i="1" s="1"/>
  <c r="A389" i="1" s="1"/>
  <c r="A390" i="1" s="1"/>
  <c r="I385" i="1"/>
  <c r="M385" i="1" s="1"/>
  <c r="N385" i="1"/>
  <c r="O385" i="1"/>
  <c r="P385" i="1" s="1"/>
  <c r="I386" i="1"/>
  <c r="M386" i="1" s="1"/>
  <c r="N386" i="1"/>
  <c r="O386" i="1"/>
  <c r="P386" i="1" s="1"/>
  <c r="I387" i="1"/>
  <c r="M387" i="1" s="1"/>
  <c r="N387" i="1"/>
  <c r="O387" i="1"/>
  <c r="P387" i="1" s="1"/>
  <c r="I388" i="1"/>
  <c r="M388" i="1" s="1"/>
  <c r="N388" i="1"/>
  <c r="O388" i="1"/>
  <c r="P388" i="1" s="1"/>
  <c r="I389" i="1"/>
  <c r="M389" i="1" s="1"/>
  <c r="N389" i="1"/>
  <c r="O389" i="1"/>
  <c r="P389" i="1" s="1"/>
  <c r="I390" i="1"/>
  <c r="M390" i="1" s="1"/>
  <c r="N390" i="1"/>
  <c r="O390" i="1"/>
  <c r="P390" i="1" s="1"/>
  <c r="I391" i="1"/>
  <c r="M391" i="1" s="1"/>
  <c r="N391" i="1"/>
  <c r="O391" i="1"/>
  <c r="P391" i="1" s="1"/>
  <c r="I392" i="1"/>
  <c r="M392" i="1" s="1"/>
  <c r="N392" i="1"/>
  <c r="O392" i="1"/>
  <c r="P392" i="1" s="1"/>
  <c r="I393" i="1"/>
  <c r="M393" i="1" s="1"/>
  <c r="N393" i="1"/>
  <c r="O393" i="1"/>
  <c r="P393" i="1" s="1"/>
  <c r="I158" i="1"/>
  <c r="M158" i="1" s="1"/>
  <c r="N158" i="1"/>
  <c r="O158" i="1"/>
  <c r="P158" i="1" s="1"/>
  <c r="A159" i="1"/>
  <c r="A160" i="1" s="1"/>
  <c r="A161" i="1" s="1"/>
  <c r="A162" i="1" s="1"/>
  <c r="I159" i="1"/>
  <c r="M159" i="1" s="1"/>
  <c r="N159" i="1"/>
  <c r="O159" i="1"/>
  <c r="P159" i="1" s="1"/>
  <c r="I160" i="1"/>
  <c r="M160" i="1" s="1"/>
  <c r="N160" i="1"/>
  <c r="O160" i="1"/>
  <c r="P160" i="1" s="1"/>
  <c r="I161" i="1"/>
  <c r="M161" i="1" s="1"/>
  <c r="N161" i="1"/>
  <c r="O161" i="1"/>
  <c r="P161" i="1" s="1"/>
  <c r="I162" i="1"/>
  <c r="M162" i="1" s="1"/>
  <c r="N162" i="1"/>
  <c r="O162" i="1"/>
  <c r="P162" i="1" s="1"/>
  <c r="I397" i="1"/>
  <c r="M397" i="1" s="1"/>
  <c r="N397" i="1"/>
  <c r="O397" i="1"/>
  <c r="P397" i="1" s="1"/>
  <c r="I398" i="1"/>
  <c r="M398" i="1" s="1"/>
  <c r="N398" i="1"/>
  <c r="O398" i="1"/>
  <c r="P398" i="1" s="1"/>
  <c r="I399" i="1"/>
  <c r="M399" i="1" s="1"/>
  <c r="N399" i="1"/>
  <c r="O399" i="1"/>
  <c r="P399" i="1" s="1"/>
  <c r="I400" i="1"/>
  <c r="M400" i="1" s="1"/>
  <c r="N400" i="1"/>
  <c r="O400" i="1"/>
  <c r="P400" i="1" s="1"/>
  <c r="I401" i="1"/>
  <c r="M401" i="1" s="1"/>
  <c r="N401" i="1"/>
  <c r="O401" i="1"/>
  <c r="P401" i="1" s="1"/>
  <c r="I402" i="1"/>
  <c r="M402" i="1" s="1"/>
  <c r="N402" i="1"/>
  <c r="O402" i="1"/>
  <c r="P402" i="1" s="1"/>
  <c r="I403" i="1"/>
  <c r="M403" i="1" s="1"/>
  <c r="N403" i="1"/>
  <c r="O403" i="1"/>
  <c r="P403" i="1" s="1"/>
  <c r="I404" i="1"/>
  <c r="M404" i="1" s="1"/>
  <c r="N404" i="1"/>
  <c r="O404" i="1"/>
  <c r="P404" i="1" s="1"/>
  <c r="I405" i="1"/>
  <c r="M405" i="1" s="1"/>
  <c r="N405" i="1"/>
  <c r="O405" i="1"/>
  <c r="P405" i="1" s="1"/>
  <c r="I406" i="1"/>
  <c r="M406" i="1" s="1"/>
  <c r="N406" i="1"/>
  <c r="O406" i="1"/>
  <c r="P406" i="1" s="1"/>
  <c r="I407" i="1"/>
  <c r="M407" i="1" s="1"/>
  <c r="N407" i="1"/>
  <c r="O407" i="1"/>
  <c r="P407" i="1" s="1"/>
  <c r="I408" i="1"/>
  <c r="M408" i="1" s="1"/>
  <c r="N408" i="1"/>
  <c r="O408" i="1"/>
  <c r="P408" i="1" s="1"/>
  <c r="I409" i="1"/>
  <c r="M409" i="1" s="1"/>
  <c r="N409" i="1"/>
  <c r="O409" i="1"/>
  <c r="P409" i="1" s="1"/>
  <c r="I410" i="1"/>
  <c r="M410" i="1" s="1"/>
  <c r="N410" i="1"/>
  <c r="O410" i="1"/>
  <c r="P410" i="1" s="1"/>
  <c r="I411" i="1"/>
  <c r="M411" i="1" s="1"/>
  <c r="N411" i="1"/>
  <c r="O411" i="1"/>
  <c r="P411" i="1" s="1"/>
  <c r="I412" i="1"/>
  <c r="M412" i="1" s="1"/>
  <c r="N412" i="1"/>
  <c r="O412" i="1"/>
  <c r="P412" i="1" s="1"/>
  <c r="I413" i="1"/>
  <c r="M413" i="1" s="1"/>
  <c r="N413" i="1"/>
  <c r="O413" i="1"/>
  <c r="P413" i="1" s="1"/>
  <c r="I414" i="1"/>
  <c r="M414" i="1" s="1"/>
  <c r="N414" i="1"/>
  <c r="O414" i="1"/>
  <c r="P414" i="1" s="1"/>
  <c r="I415" i="1"/>
  <c r="M415" i="1" s="1"/>
  <c r="N415" i="1"/>
  <c r="O415" i="1"/>
  <c r="P415" i="1" s="1"/>
  <c r="I416" i="1"/>
  <c r="M416" i="1" s="1"/>
  <c r="N416" i="1"/>
  <c r="O416" i="1"/>
  <c r="P416" i="1" s="1"/>
  <c r="I417" i="1"/>
  <c r="M417" i="1" s="1"/>
  <c r="N417" i="1"/>
  <c r="O417" i="1"/>
  <c r="P417" i="1" s="1"/>
  <c r="I418" i="1"/>
  <c r="M418" i="1" s="1"/>
  <c r="N418" i="1"/>
  <c r="O418" i="1"/>
  <c r="P418" i="1" s="1"/>
  <c r="I421" i="1"/>
  <c r="M421" i="1" s="1"/>
  <c r="O421" i="1"/>
  <c r="P421" i="1" s="1"/>
  <c r="A422" i="1"/>
  <c r="A423" i="1" s="1"/>
  <c r="A424" i="1" s="1"/>
  <c r="A425" i="1" s="1"/>
  <c r="A426" i="1" s="1"/>
  <c r="A427" i="1" s="1"/>
  <c r="A428" i="1" s="1"/>
  <c r="A429" i="1" s="1"/>
  <c r="A430" i="1" s="1"/>
  <c r="A432" i="1" s="1"/>
  <c r="A433" i="1" s="1"/>
  <c r="I422" i="1"/>
  <c r="M422" i="1" s="1"/>
  <c r="O422" i="1"/>
  <c r="P422" i="1" s="1"/>
  <c r="I423" i="1"/>
  <c r="M423" i="1" s="1"/>
  <c r="O423" i="1"/>
  <c r="P423" i="1" s="1"/>
  <c r="I424" i="1"/>
  <c r="M424" i="1" s="1"/>
  <c r="O424" i="1"/>
  <c r="P424" i="1" s="1"/>
  <c r="I425" i="1"/>
  <c r="M425" i="1" s="1"/>
  <c r="O425" i="1"/>
  <c r="P425" i="1" s="1"/>
  <c r="I426" i="1"/>
  <c r="M426" i="1" s="1"/>
  <c r="O426" i="1"/>
  <c r="P426" i="1" s="1"/>
  <c r="I427" i="1"/>
  <c r="M427" i="1" s="1"/>
  <c r="O427" i="1"/>
  <c r="P427" i="1" s="1"/>
  <c r="I428" i="1"/>
  <c r="M428" i="1" s="1"/>
  <c r="O428" i="1"/>
  <c r="P428" i="1" s="1"/>
  <c r="I429" i="1"/>
  <c r="M429" i="1" s="1"/>
  <c r="O429" i="1"/>
  <c r="P429" i="1" s="1"/>
  <c r="I430" i="1"/>
  <c r="M430" i="1" s="1"/>
  <c r="O430" i="1"/>
  <c r="P430" i="1" s="1"/>
  <c r="I432" i="1"/>
  <c r="M432" i="1" s="1"/>
  <c r="O432" i="1"/>
  <c r="P432" i="1" s="1"/>
  <c r="I433" i="1"/>
  <c r="M433" i="1" s="1"/>
  <c r="O433" i="1"/>
  <c r="P433" i="1" s="1"/>
  <c r="I435" i="1"/>
  <c r="M435" i="1" s="1"/>
  <c r="O435" i="1"/>
  <c r="P435" i="1" s="1"/>
  <c r="A436" i="1"/>
  <c r="A437" i="1" s="1"/>
  <c r="A438" i="1" s="1"/>
  <c r="A439" i="1" s="1"/>
  <c r="A440" i="1" s="1"/>
  <c r="A441" i="1" s="1"/>
  <c r="A443" i="1" s="1"/>
  <c r="A444" i="1" s="1"/>
  <c r="A445" i="1" s="1"/>
  <c r="A446" i="1" s="1"/>
  <c r="A447" i="1" s="1"/>
  <c r="A448" i="1" s="1"/>
  <c r="A449" i="1" s="1"/>
  <c r="A450" i="1" s="1"/>
  <c r="A451" i="1" s="1"/>
  <c r="I436" i="1"/>
  <c r="M436" i="1" s="1"/>
  <c r="O436" i="1"/>
  <c r="P436" i="1" s="1"/>
  <c r="I437" i="1"/>
  <c r="M437" i="1" s="1"/>
  <c r="O437" i="1"/>
  <c r="P437" i="1" s="1"/>
  <c r="I438" i="1"/>
  <c r="M438" i="1" s="1"/>
  <c r="O438" i="1"/>
  <c r="P438" i="1" s="1"/>
  <c r="I439" i="1"/>
  <c r="M439" i="1" s="1"/>
  <c r="O439" i="1"/>
  <c r="P439" i="1" s="1"/>
  <c r="I440" i="1"/>
  <c r="M440" i="1" s="1"/>
  <c r="O440" i="1"/>
  <c r="P440" i="1" s="1"/>
  <c r="I441" i="1"/>
  <c r="M441" i="1" s="1"/>
  <c r="O441" i="1"/>
  <c r="P441" i="1" s="1"/>
  <c r="I443" i="1"/>
  <c r="M443" i="1" s="1"/>
  <c r="O443" i="1"/>
  <c r="P443" i="1" s="1"/>
  <c r="I444" i="1"/>
  <c r="M444" i="1" s="1"/>
  <c r="O444" i="1"/>
  <c r="P444" i="1" s="1"/>
  <c r="I445" i="1"/>
  <c r="M445" i="1" s="1"/>
  <c r="O445" i="1"/>
  <c r="P445" i="1" s="1"/>
  <c r="I446" i="1"/>
  <c r="M446" i="1" s="1"/>
  <c r="O446" i="1"/>
  <c r="P446" i="1" s="1"/>
  <c r="I447" i="1"/>
  <c r="M447" i="1" s="1"/>
  <c r="O447" i="1"/>
  <c r="P447" i="1" s="1"/>
  <c r="I448" i="1"/>
  <c r="M448" i="1" s="1"/>
  <c r="O448" i="1"/>
  <c r="P448" i="1" s="1"/>
  <c r="I449" i="1"/>
  <c r="M449" i="1" s="1"/>
  <c r="O449" i="1"/>
  <c r="P449" i="1" s="1"/>
  <c r="I450" i="1"/>
  <c r="M450" i="1" s="1"/>
  <c r="O450" i="1"/>
  <c r="P450" i="1" s="1"/>
  <c r="I451" i="1"/>
  <c r="M451" i="1" s="1"/>
  <c r="O451" i="1"/>
  <c r="P451" i="1" s="1"/>
  <c r="I454" i="1"/>
  <c r="M454" i="1" s="1"/>
  <c r="O454" i="1"/>
  <c r="P454" i="1" s="1"/>
  <c r="I456" i="1"/>
  <c r="M456" i="1" s="1"/>
  <c r="O456" i="1"/>
  <c r="P456" i="1" s="1"/>
  <c r="I457" i="1"/>
  <c r="M457" i="1" s="1"/>
  <c r="I458" i="1"/>
  <c r="M458" i="1" s="1"/>
  <c r="O458" i="1"/>
  <c r="P458" i="1" s="1"/>
  <c r="I459" i="1"/>
  <c r="M459" i="1" s="1"/>
  <c r="O459" i="1"/>
  <c r="P459" i="1" s="1"/>
  <c r="I460" i="1"/>
  <c r="M460" i="1" s="1"/>
  <c r="O460" i="1"/>
  <c r="P460" i="1" s="1"/>
  <c r="I461" i="1"/>
  <c r="M461" i="1" s="1"/>
  <c r="O461" i="1"/>
  <c r="P461" i="1" s="1"/>
  <c r="I462" i="1"/>
  <c r="M462" i="1" s="1"/>
  <c r="O462" i="1"/>
  <c r="P462" i="1" s="1"/>
  <c r="I463" i="1"/>
  <c r="M463" i="1" s="1"/>
  <c r="O463" i="1"/>
  <c r="P463" i="1" s="1"/>
  <c r="I464" i="1"/>
  <c r="M464" i="1" s="1"/>
  <c r="O464" i="1"/>
  <c r="P464" i="1" s="1"/>
  <c r="I465" i="1"/>
  <c r="M465" i="1" s="1"/>
  <c r="O465" i="1"/>
  <c r="P465" i="1" s="1"/>
  <c r="I466" i="1"/>
  <c r="M466" i="1" s="1"/>
  <c r="O466" i="1"/>
  <c r="P466" i="1" s="1"/>
  <c r="I467" i="1"/>
  <c r="M467" i="1" s="1"/>
  <c r="O467" i="1"/>
  <c r="P467" i="1" s="1"/>
  <c r="I468" i="1"/>
  <c r="M468" i="1" s="1"/>
  <c r="O468" i="1"/>
  <c r="P468" i="1" s="1"/>
  <c r="I469" i="1"/>
  <c r="M469" i="1" s="1"/>
  <c r="O469" i="1"/>
  <c r="P469" i="1" s="1"/>
  <c r="I470" i="1"/>
  <c r="M470" i="1" s="1"/>
  <c r="O470" i="1"/>
  <c r="P470" i="1" s="1"/>
  <c r="I471" i="1"/>
  <c r="M471" i="1" s="1"/>
  <c r="O471" i="1"/>
  <c r="P471" i="1" s="1"/>
  <c r="I472" i="1"/>
  <c r="M472" i="1" s="1"/>
  <c r="O472" i="1"/>
  <c r="P472" i="1" s="1"/>
  <c r="I473" i="1"/>
  <c r="M473" i="1" s="1"/>
  <c r="I474" i="1"/>
  <c r="M474" i="1" s="1"/>
  <c r="I475" i="1"/>
  <c r="M475" i="1" s="1"/>
  <c r="I476" i="1"/>
  <c r="M476" i="1" s="1"/>
  <c r="I477" i="1"/>
  <c r="M477" i="1" s="1"/>
  <c r="O477" i="1"/>
  <c r="P477" i="1" s="1"/>
  <c r="I479" i="1"/>
  <c r="M479" i="1" s="1"/>
  <c r="N479" i="1"/>
  <c r="O479" i="1"/>
  <c r="P479" i="1" s="1"/>
  <c r="A480" i="1"/>
  <c r="A481" i="1" s="1"/>
  <c r="A482" i="1" s="1"/>
  <c r="A483" i="1" s="1"/>
  <c r="I480" i="1"/>
  <c r="M480" i="1" s="1"/>
  <c r="N480" i="1"/>
  <c r="O480" i="1"/>
  <c r="P480" i="1" s="1"/>
  <c r="I481" i="1"/>
  <c r="M481" i="1" s="1"/>
  <c r="N481" i="1"/>
  <c r="O481" i="1"/>
  <c r="P481" i="1" s="1"/>
  <c r="I482" i="1"/>
  <c r="M482" i="1" s="1"/>
  <c r="N482" i="1"/>
  <c r="O482" i="1"/>
  <c r="P482" i="1" s="1"/>
  <c r="I483" i="1"/>
  <c r="M483" i="1" s="1"/>
  <c r="N483" i="1"/>
  <c r="O483" i="1"/>
  <c r="P483" i="1" s="1"/>
  <c r="I485" i="1"/>
  <c r="M485" i="1" s="1"/>
  <c r="N485" i="1"/>
  <c r="O485" i="1"/>
  <c r="P485" i="1" s="1"/>
  <c r="I586" i="1"/>
  <c r="M586" i="1" s="1"/>
  <c r="N586" i="1"/>
  <c r="O586" i="1"/>
  <c r="P586" i="1" s="1"/>
  <c r="I587" i="1"/>
  <c r="M587" i="1" s="1"/>
  <c r="N587" i="1"/>
  <c r="O587" i="1"/>
  <c r="P587" i="1" s="1"/>
  <c r="I487" i="1"/>
  <c r="M487" i="1" s="1"/>
  <c r="N487" i="1"/>
  <c r="O487" i="1"/>
  <c r="P487" i="1" s="1"/>
  <c r="A488" i="1"/>
  <c r="A489" i="1" s="1"/>
  <c r="A490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I488" i="1"/>
  <c r="M488" i="1" s="1"/>
  <c r="N488" i="1"/>
  <c r="O488" i="1"/>
  <c r="P488" i="1" s="1"/>
  <c r="I489" i="1"/>
  <c r="M489" i="1" s="1"/>
  <c r="N489" i="1"/>
  <c r="O489" i="1"/>
  <c r="P489" i="1" s="1"/>
  <c r="I490" i="1"/>
  <c r="M490" i="1" s="1"/>
  <c r="N490" i="1"/>
  <c r="O490" i="1"/>
  <c r="P490" i="1" s="1"/>
  <c r="I492" i="1"/>
  <c r="M492" i="1" s="1"/>
  <c r="N492" i="1"/>
  <c r="O492" i="1"/>
  <c r="P492" i="1" s="1"/>
  <c r="I493" i="1"/>
  <c r="M493" i="1" s="1"/>
  <c r="N493" i="1"/>
  <c r="O493" i="1"/>
  <c r="P493" i="1" s="1"/>
  <c r="I494" i="1"/>
  <c r="M494" i="1" s="1"/>
  <c r="N494" i="1"/>
  <c r="O494" i="1"/>
  <c r="P494" i="1" s="1"/>
  <c r="I495" i="1"/>
  <c r="M495" i="1" s="1"/>
  <c r="N495" i="1"/>
  <c r="O495" i="1"/>
  <c r="P495" i="1" s="1"/>
  <c r="I496" i="1"/>
  <c r="M496" i="1" s="1"/>
  <c r="N496" i="1"/>
  <c r="O496" i="1"/>
  <c r="P496" i="1" s="1"/>
  <c r="I497" i="1"/>
  <c r="M497" i="1" s="1"/>
  <c r="N863" i="1"/>
  <c r="O863" i="1"/>
  <c r="P863" i="1" s="1"/>
  <c r="I498" i="1"/>
  <c r="M498" i="1" s="1"/>
  <c r="N498" i="1"/>
  <c r="O498" i="1"/>
  <c r="P498" i="1" s="1"/>
  <c r="I499" i="1"/>
  <c r="M499" i="1" s="1"/>
  <c r="N499" i="1"/>
  <c r="O499" i="1"/>
  <c r="P499" i="1" s="1"/>
  <c r="I500" i="1"/>
  <c r="M500" i="1" s="1"/>
  <c r="N500" i="1"/>
  <c r="O500" i="1"/>
  <c r="P500" i="1" s="1"/>
  <c r="I501" i="1"/>
  <c r="M501" i="1" s="1"/>
  <c r="N501" i="1"/>
  <c r="O501" i="1"/>
  <c r="P501" i="1" s="1"/>
  <c r="I502" i="1"/>
  <c r="M502" i="1" s="1"/>
  <c r="N502" i="1"/>
  <c r="O502" i="1"/>
  <c r="P502" i="1" s="1"/>
  <c r="I503" i="1"/>
  <c r="M503" i="1" s="1"/>
  <c r="N503" i="1"/>
  <c r="O503" i="1"/>
  <c r="P503" i="1" s="1"/>
  <c r="I504" i="1"/>
  <c r="M504" i="1" s="1"/>
  <c r="N504" i="1"/>
  <c r="O504" i="1"/>
  <c r="P504" i="1" s="1"/>
  <c r="I505" i="1"/>
  <c r="M505" i="1" s="1"/>
  <c r="N505" i="1"/>
  <c r="O505" i="1"/>
  <c r="P505" i="1" s="1"/>
  <c r="I506" i="1"/>
  <c r="M506" i="1" s="1"/>
  <c r="N506" i="1"/>
  <c r="O506" i="1"/>
  <c r="P506" i="1" s="1"/>
  <c r="I507" i="1"/>
  <c r="M507" i="1" s="1"/>
  <c r="N507" i="1"/>
  <c r="O507" i="1"/>
  <c r="P507" i="1" s="1"/>
  <c r="I508" i="1"/>
  <c r="M508" i="1" s="1"/>
  <c r="N508" i="1"/>
  <c r="O508" i="1"/>
  <c r="P508" i="1" s="1"/>
  <c r="I509" i="1"/>
  <c r="M509" i="1" s="1"/>
  <c r="N509" i="1"/>
  <c r="O509" i="1"/>
  <c r="P509" i="1" s="1"/>
  <c r="I510" i="1"/>
  <c r="M510" i="1" s="1"/>
  <c r="N510" i="1"/>
  <c r="O510" i="1"/>
  <c r="P510" i="1" s="1"/>
  <c r="I511" i="1"/>
  <c r="M511" i="1" s="1"/>
  <c r="N511" i="1"/>
  <c r="O511" i="1"/>
  <c r="P511" i="1" s="1"/>
  <c r="I512" i="1"/>
  <c r="M512" i="1" s="1"/>
  <c r="N512" i="1"/>
  <c r="O512" i="1"/>
  <c r="P512" i="1" s="1"/>
  <c r="I513" i="1"/>
  <c r="M513" i="1" s="1"/>
  <c r="N513" i="1"/>
  <c r="O513" i="1"/>
  <c r="P513" i="1" s="1"/>
  <c r="I514" i="1"/>
  <c r="M514" i="1" s="1"/>
  <c r="N514" i="1"/>
  <c r="O514" i="1"/>
  <c r="P514" i="1" s="1"/>
  <c r="I515" i="1"/>
  <c r="M515" i="1" s="1"/>
  <c r="N515" i="1"/>
  <c r="O515" i="1"/>
  <c r="P515" i="1" s="1"/>
  <c r="I516" i="1"/>
  <c r="M516" i="1" s="1"/>
  <c r="N516" i="1"/>
  <c r="O516" i="1"/>
  <c r="P516" i="1" s="1"/>
  <c r="I517" i="1"/>
  <c r="M517" i="1" s="1"/>
  <c r="N517" i="1"/>
  <c r="O517" i="1"/>
  <c r="P517" i="1" s="1"/>
  <c r="I518" i="1"/>
  <c r="M518" i="1" s="1"/>
  <c r="N518" i="1"/>
  <c r="O518" i="1"/>
  <c r="P518" i="1" s="1"/>
  <c r="I519" i="1"/>
  <c r="M519" i="1" s="1"/>
  <c r="N519" i="1"/>
  <c r="O519" i="1"/>
  <c r="P519" i="1" s="1"/>
  <c r="I520" i="1"/>
  <c r="M520" i="1" s="1"/>
  <c r="N520" i="1"/>
  <c r="O520" i="1"/>
  <c r="P520" i="1" s="1"/>
  <c r="I521" i="1"/>
  <c r="M521" i="1" s="1"/>
  <c r="N521" i="1"/>
  <c r="O521" i="1"/>
  <c r="P521" i="1" s="1"/>
  <c r="I522" i="1"/>
  <c r="M522" i="1" s="1"/>
  <c r="N522" i="1"/>
  <c r="O522" i="1"/>
  <c r="P522" i="1" s="1"/>
  <c r="I523" i="1"/>
  <c r="M523" i="1" s="1"/>
  <c r="N523" i="1"/>
  <c r="O523" i="1"/>
  <c r="P523" i="1" s="1"/>
  <c r="I526" i="1"/>
  <c r="M526" i="1" s="1"/>
  <c r="N526" i="1"/>
  <c r="O526" i="1"/>
  <c r="P526" i="1" s="1"/>
  <c r="A527" i="1"/>
  <c r="A528" i="1" s="1"/>
  <c r="A529" i="1" s="1"/>
  <c r="A530" i="1" s="1"/>
  <c r="A531" i="1" s="1"/>
  <c r="A533" i="1" s="1"/>
  <c r="A534" i="1" s="1"/>
  <c r="A535" i="1" s="1"/>
  <c r="A537" i="1" s="1"/>
  <c r="A538" i="1" s="1"/>
  <c r="A539" i="1" s="1"/>
  <c r="A540" i="1" s="1"/>
  <c r="A541" i="1" s="1"/>
  <c r="A542" i="1" s="1"/>
  <c r="A543" i="1" s="1"/>
  <c r="A544" i="1" s="1"/>
  <c r="A545" i="1" s="1"/>
  <c r="I527" i="1"/>
  <c r="M527" i="1" s="1"/>
  <c r="N527" i="1"/>
  <c r="O527" i="1"/>
  <c r="P527" i="1" s="1"/>
  <c r="I528" i="1"/>
  <c r="M528" i="1" s="1"/>
  <c r="N528" i="1"/>
  <c r="O528" i="1"/>
  <c r="P528" i="1" s="1"/>
  <c r="I529" i="1"/>
  <c r="M529" i="1" s="1"/>
  <c r="N529" i="1"/>
  <c r="O529" i="1"/>
  <c r="P529" i="1" s="1"/>
  <c r="I530" i="1"/>
  <c r="M530" i="1" s="1"/>
  <c r="N530" i="1"/>
  <c r="O530" i="1"/>
  <c r="P530" i="1" s="1"/>
  <c r="I531" i="1"/>
  <c r="M531" i="1" s="1"/>
  <c r="N531" i="1"/>
  <c r="O531" i="1"/>
  <c r="P531" i="1" s="1"/>
  <c r="I533" i="1"/>
  <c r="M533" i="1" s="1"/>
  <c r="N533" i="1"/>
  <c r="O533" i="1"/>
  <c r="P533" i="1" s="1"/>
  <c r="I534" i="1"/>
  <c r="M534" i="1" s="1"/>
  <c r="N534" i="1"/>
  <c r="O534" i="1"/>
  <c r="P534" i="1" s="1"/>
  <c r="I535" i="1"/>
  <c r="M535" i="1" s="1"/>
  <c r="N535" i="1"/>
  <c r="O535" i="1"/>
  <c r="P535" i="1" s="1"/>
  <c r="I537" i="1"/>
  <c r="M537" i="1" s="1"/>
  <c r="N537" i="1"/>
  <c r="O537" i="1"/>
  <c r="P537" i="1" s="1"/>
  <c r="I538" i="1"/>
  <c r="M538" i="1" s="1"/>
  <c r="N538" i="1"/>
  <c r="O538" i="1"/>
  <c r="P538" i="1" s="1"/>
  <c r="I539" i="1"/>
  <c r="M539" i="1" s="1"/>
  <c r="N539" i="1"/>
  <c r="O539" i="1"/>
  <c r="P539" i="1" s="1"/>
  <c r="I540" i="1"/>
  <c r="M540" i="1" s="1"/>
  <c r="N540" i="1"/>
  <c r="O540" i="1"/>
  <c r="P540" i="1" s="1"/>
  <c r="I541" i="1"/>
  <c r="M541" i="1" s="1"/>
  <c r="N541" i="1"/>
  <c r="O541" i="1"/>
  <c r="P541" i="1" s="1"/>
  <c r="I542" i="1"/>
  <c r="M542" i="1" s="1"/>
  <c r="N542" i="1"/>
  <c r="O542" i="1"/>
  <c r="P542" i="1" s="1"/>
  <c r="I544" i="1"/>
  <c r="M544" i="1" s="1"/>
  <c r="N544" i="1"/>
  <c r="O544" i="1"/>
  <c r="P544" i="1" s="1"/>
  <c r="I545" i="1"/>
  <c r="M545" i="1" s="1"/>
  <c r="N545" i="1"/>
  <c r="O545" i="1"/>
  <c r="P545" i="1" s="1"/>
  <c r="I546" i="1"/>
  <c r="M546" i="1" s="1"/>
  <c r="N546" i="1"/>
  <c r="O546" i="1"/>
  <c r="P546" i="1" s="1"/>
  <c r="I547" i="1"/>
  <c r="M547" i="1" s="1"/>
  <c r="N547" i="1"/>
  <c r="O547" i="1"/>
  <c r="P547" i="1" s="1"/>
  <c r="I548" i="1"/>
  <c r="M548" i="1" s="1"/>
  <c r="N548" i="1"/>
  <c r="O548" i="1"/>
  <c r="P548" i="1" s="1"/>
  <c r="I549" i="1"/>
  <c r="M549" i="1" s="1"/>
  <c r="N549" i="1"/>
  <c r="O549" i="1"/>
  <c r="P549" i="1" s="1"/>
  <c r="I550" i="1"/>
  <c r="M550" i="1" s="1"/>
  <c r="N550" i="1"/>
  <c r="O550" i="1"/>
  <c r="P550" i="1" s="1"/>
  <c r="I551" i="1"/>
  <c r="M551" i="1" s="1"/>
  <c r="N551" i="1"/>
  <c r="O551" i="1"/>
  <c r="P551" i="1" s="1"/>
  <c r="I552" i="1"/>
  <c r="M552" i="1" s="1"/>
  <c r="N552" i="1"/>
  <c r="O552" i="1"/>
  <c r="P552" i="1" s="1"/>
  <c r="I553" i="1"/>
  <c r="M553" i="1" s="1"/>
  <c r="N553" i="1"/>
  <c r="O553" i="1"/>
  <c r="P553" i="1" s="1"/>
  <c r="I554" i="1"/>
  <c r="M554" i="1" s="1"/>
  <c r="N554" i="1"/>
  <c r="O554" i="1"/>
  <c r="P554" i="1" s="1"/>
  <c r="I557" i="1"/>
  <c r="M557" i="1" s="1"/>
  <c r="N557" i="1"/>
  <c r="O557" i="1"/>
  <c r="P557" i="1" s="1"/>
  <c r="A558" i="1"/>
  <c r="A559" i="1" s="1"/>
  <c r="A560" i="1" s="1"/>
  <c r="A562" i="1" s="1"/>
  <c r="A563" i="1" s="1"/>
  <c r="A565" i="1" s="1"/>
  <c r="A566" i="1" s="1"/>
  <c r="A567" i="1" s="1"/>
  <c r="A568" i="1" s="1"/>
  <c r="A569" i="1" s="1"/>
  <c r="A570" i="1" s="1"/>
  <c r="I558" i="1"/>
  <c r="M558" i="1" s="1"/>
  <c r="N558" i="1"/>
  <c r="O558" i="1"/>
  <c r="P558" i="1" s="1"/>
  <c r="I559" i="1"/>
  <c r="M559" i="1" s="1"/>
  <c r="N559" i="1"/>
  <c r="O559" i="1"/>
  <c r="P559" i="1" s="1"/>
  <c r="I560" i="1"/>
  <c r="M560" i="1" s="1"/>
  <c r="N560" i="1"/>
  <c r="O560" i="1"/>
  <c r="P560" i="1" s="1"/>
  <c r="I562" i="1"/>
  <c r="M562" i="1" s="1"/>
  <c r="N562" i="1"/>
  <c r="O562" i="1"/>
  <c r="P562" i="1" s="1"/>
  <c r="I563" i="1"/>
  <c r="M563" i="1" s="1"/>
  <c r="N563" i="1"/>
  <c r="O563" i="1"/>
  <c r="P563" i="1" s="1"/>
  <c r="I565" i="1"/>
  <c r="M565" i="1" s="1"/>
  <c r="N565" i="1"/>
  <c r="O565" i="1"/>
  <c r="P565" i="1" s="1"/>
  <c r="I566" i="1"/>
  <c r="M566" i="1" s="1"/>
  <c r="N566" i="1"/>
  <c r="O566" i="1"/>
  <c r="P566" i="1" s="1"/>
  <c r="I567" i="1"/>
  <c r="M567" i="1" s="1"/>
  <c r="N567" i="1"/>
  <c r="O567" i="1"/>
  <c r="P567" i="1" s="1"/>
  <c r="I568" i="1"/>
  <c r="M568" i="1" s="1"/>
  <c r="N568" i="1"/>
  <c r="O568" i="1"/>
  <c r="P568" i="1" s="1"/>
  <c r="I569" i="1"/>
  <c r="M569" i="1" s="1"/>
  <c r="N569" i="1"/>
  <c r="O569" i="1"/>
  <c r="P569" i="1" s="1"/>
  <c r="I570" i="1"/>
  <c r="M570" i="1" s="1"/>
  <c r="N570" i="1"/>
  <c r="O570" i="1"/>
  <c r="P570" i="1" s="1"/>
  <c r="I572" i="1"/>
  <c r="M572" i="1" s="1"/>
  <c r="N572" i="1"/>
  <c r="O572" i="1"/>
  <c r="P572" i="1" s="1"/>
  <c r="A574" i="1"/>
  <c r="A575" i="1" s="1"/>
  <c r="A576" i="1" s="1"/>
  <c r="I573" i="1"/>
  <c r="M573" i="1" s="1"/>
  <c r="N573" i="1"/>
  <c r="O573" i="1"/>
  <c r="P573" i="1" s="1"/>
  <c r="I574" i="1"/>
  <c r="M574" i="1" s="1"/>
  <c r="N574" i="1"/>
  <c r="O574" i="1"/>
  <c r="P574" i="1" s="1"/>
  <c r="I575" i="1"/>
  <c r="M575" i="1" s="1"/>
  <c r="N575" i="1"/>
  <c r="O575" i="1"/>
  <c r="P575" i="1" s="1"/>
  <c r="I576" i="1"/>
  <c r="M576" i="1" s="1"/>
  <c r="N576" i="1"/>
  <c r="O576" i="1"/>
  <c r="P576" i="1" s="1"/>
  <c r="I589" i="1"/>
  <c r="M589" i="1" s="1"/>
  <c r="N589" i="1"/>
  <c r="O589" i="1"/>
  <c r="P589" i="1" s="1"/>
  <c r="I590" i="1"/>
  <c r="M590" i="1" s="1"/>
  <c r="N590" i="1"/>
  <c r="O590" i="1"/>
  <c r="P590" i="1" s="1"/>
  <c r="A592" i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I591" i="1"/>
  <c r="M591" i="1" s="1"/>
  <c r="N591" i="1"/>
  <c r="O591" i="1"/>
  <c r="P591" i="1" s="1"/>
  <c r="I592" i="1"/>
  <c r="M592" i="1" s="1"/>
  <c r="N592" i="1"/>
  <c r="O592" i="1"/>
  <c r="P592" i="1" s="1"/>
  <c r="I593" i="1"/>
  <c r="M593" i="1" s="1"/>
  <c r="N593" i="1"/>
  <c r="O593" i="1"/>
  <c r="P593" i="1" s="1"/>
  <c r="I594" i="1"/>
  <c r="M594" i="1" s="1"/>
  <c r="N594" i="1"/>
  <c r="O594" i="1"/>
  <c r="P594" i="1" s="1"/>
  <c r="I595" i="1"/>
  <c r="M595" i="1" s="1"/>
  <c r="N595" i="1"/>
  <c r="O595" i="1"/>
  <c r="P595" i="1" s="1"/>
  <c r="I596" i="1"/>
  <c r="M596" i="1" s="1"/>
  <c r="N596" i="1"/>
  <c r="O596" i="1"/>
  <c r="P596" i="1" s="1"/>
  <c r="I597" i="1"/>
  <c r="M597" i="1" s="1"/>
  <c r="N597" i="1"/>
  <c r="O597" i="1"/>
  <c r="P597" i="1" s="1"/>
  <c r="I598" i="1"/>
  <c r="M598" i="1" s="1"/>
  <c r="N598" i="1"/>
  <c r="O598" i="1"/>
  <c r="P598" i="1" s="1"/>
  <c r="I599" i="1"/>
  <c r="M599" i="1" s="1"/>
  <c r="N599" i="1"/>
  <c r="O599" i="1"/>
  <c r="P599" i="1" s="1"/>
  <c r="I600" i="1"/>
  <c r="M600" i="1" s="1"/>
  <c r="N600" i="1"/>
  <c r="O600" i="1"/>
  <c r="P600" i="1" s="1"/>
  <c r="I601" i="1"/>
  <c r="M601" i="1" s="1"/>
  <c r="N601" i="1"/>
  <c r="O601" i="1"/>
  <c r="P601" i="1" s="1"/>
  <c r="I602" i="1"/>
  <c r="M602" i="1" s="1"/>
  <c r="N602" i="1"/>
  <c r="O602" i="1"/>
  <c r="P602" i="1" s="1"/>
  <c r="I603" i="1"/>
  <c r="M603" i="1" s="1"/>
  <c r="N603" i="1"/>
  <c r="O603" i="1"/>
  <c r="P603" i="1" s="1"/>
  <c r="I604" i="1"/>
  <c r="M604" i="1" s="1"/>
  <c r="N604" i="1"/>
  <c r="O604" i="1"/>
  <c r="P604" i="1" s="1"/>
  <c r="I605" i="1"/>
  <c r="M605" i="1" s="1"/>
  <c r="N605" i="1"/>
  <c r="O605" i="1"/>
  <c r="P605" i="1" s="1"/>
  <c r="I606" i="1"/>
  <c r="M606" i="1" s="1"/>
  <c r="N606" i="1"/>
  <c r="O606" i="1"/>
  <c r="P606" i="1" s="1"/>
  <c r="I607" i="1"/>
  <c r="M607" i="1" s="1"/>
  <c r="N607" i="1"/>
  <c r="O607" i="1"/>
  <c r="P607" i="1" s="1"/>
  <c r="I608" i="1"/>
  <c r="M608" i="1" s="1"/>
  <c r="N608" i="1"/>
  <c r="O608" i="1"/>
  <c r="P608" i="1" s="1"/>
  <c r="I609" i="1"/>
  <c r="M609" i="1" s="1"/>
  <c r="N609" i="1"/>
  <c r="O609" i="1"/>
  <c r="P609" i="1" s="1"/>
  <c r="I610" i="1"/>
  <c r="M610" i="1" s="1"/>
  <c r="N610" i="1"/>
  <c r="O610" i="1"/>
  <c r="P610" i="1" s="1"/>
  <c r="I579" i="1"/>
  <c r="M579" i="1" s="1"/>
  <c r="N579" i="1"/>
  <c r="O579" i="1"/>
  <c r="P579" i="1" s="1"/>
  <c r="I612" i="1"/>
  <c r="M612" i="1" s="1"/>
  <c r="N612" i="1"/>
  <c r="O612" i="1"/>
  <c r="P612" i="1" s="1"/>
  <c r="A613" i="1"/>
  <c r="A614" i="1" s="1"/>
  <c r="A615" i="1" s="1"/>
  <c r="A616" i="1" s="1"/>
  <c r="A617" i="1" s="1"/>
  <c r="A618" i="1" s="1"/>
  <c r="A619" i="1" s="1"/>
  <c r="A620" i="1" s="1"/>
  <c r="A621" i="1" s="1"/>
  <c r="A622" i="1" s="1"/>
  <c r="I613" i="1"/>
  <c r="M613" i="1" s="1"/>
  <c r="N613" i="1"/>
  <c r="O613" i="1"/>
  <c r="P613" i="1" s="1"/>
  <c r="I614" i="1"/>
  <c r="M614" i="1" s="1"/>
  <c r="N614" i="1"/>
  <c r="O614" i="1"/>
  <c r="P614" i="1" s="1"/>
  <c r="I615" i="1"/>
  <c r="M615" i="1" s="1"/>
  <c r="N615" i="1"/>
  <c r="O615" i="1"/>
  <c r="P615" i="1" s="1"/>
  <c r="I616" i="1"/>
  <c r="M616" i="1" s="1"/>
  <c r="N616" i="1"/>
  <c r="O616" i="1"/>
  <c r="P616" i="1" s="1"/>
  <c r="I617" i="1"/>
  <c r="M617" i="1" s="1"/>
  <c r="N617" i="1"/>
  <c r="O617" i="1"/>
  <c r="P617" i="1" s="1"/>
  <c r="I618" i="1"/>
  <c r="M618" i="1" s="1"/>
  <c r="N618" i="1"/>
  <c r="O618" i="1"/>
  <c r="P618" i="1" s="1"/>
  <c r="I619" i="1"/>
  <c r="M619" i="1" s="1"/>
  <c r="N619" i="1"/>
  <c r="O619" i="1"/>
  <c r="P619" i="1" s="1"/>
  <c r="I620" i="1"/>
  <c r="M620" i="1" s="1"/>
  <c r="N620" i="1"/>
  <c r="O620" i="1"/>
  <c r="P620" i="1" s="1"/>
  <c r="I621" i="1"/>
  <c r="M621" i="1" s="1"/>
  <c r="N621" i="1"/>
  <c r="O621" i="1"/>
  <c r="P621" i="1" s="1"/>
  <c r="I622" i="1"/>
  <c r="M622" i="1" s="1"/>
  <c r="N622" i="1"/>
  <c r="O622" i="1"/>
  <c r="P622" i="1" s="1"/>
  <c r="I580" i="1"/>
  <c r="M580" i="1" s="1"/>
  <c r="N580" i="1"/>
  <c r="O580" i="1"/>
  <c r="P580" i="1" s="1"/>
  <c r="I581" i="1"/>
  <c r="M581" i="1" s="1"/>
  <c r="N581" i="1"/>
  <c r="O581" i="1"/>
  <c r="P581" i="1" s="1"/>
  <c r="I584" i="1"/>
  <c r="M584" i="1" s="1"/>
  <c r="N584" i="1"/>
  <c r="O584" i="1"/>
  <c r="P584" i="1" s="1"/>
  <c r="I624" i="1"/>
  <c r="M624" i="1" s="1"/>
  <c r="N624" i="1"/>
  <c r="O624" i="1"/>
  <c r="P624" i="1" s="1"/>
  <c r="I625" i="1"/>
  <c r="M625" i="1" s="1"/>
  <c r="N625" i="1"/>
  <c r="O625" i="1"/>
  <c r="P625" i="1" s="1"/>
  <c r="I627" i="1"/>
  <c r="M627" i="1" s="1"/>
  <c r="N627" i="1"/>
  <c r="O627" i="1"/>
  <c r="P627" i="1" s="1"/>
  <c r="I629" i="1"/>
  <c r="M629" i="1" s="1"/>
  <c r="N629" i="1"/>
  <c r="O629" i="1"/>
  <c r="P629" i="1" s="1"/>
  <c r="I631" i="1"/>
  <c r="M631" i="1" s="1"/>
  <c r="N631" i="1"/>
  <c r="O631" i="1"/>
  <c r="P631" i="1" s="1"/>
  <c r="I632" i="1"/>
  <c r="M632" i="1" s="1"/>
  <c r="N632" i="1"/>
  <c r="O632" i="1"/>
  <c r="P632" i="1" s="1"/>
  <c r="I633" i="1"/>
  <c r="M633" i="1" s="1"/>
  <c r="N633" i="1"/>
  <c r="O633" i="1"/>
  <c r="P633" i="1" s="1"/>
  <c r="I634" i="1"/>
  <c r="M634" i="1" s="1"/>
  <c r="N634" i="1"/>
  <c r="O634" i="1"/>
  <c r="P634" i="1" s="1"/>
  <c r="I635" i="1"/>
  <c r="M635" i="1" s="1"/>
  <c r="N635" i="1"/>
  <c r="O635" i="1"/>
  <c r="P635" i="1" s="1"/>
  <c r="I637" i="1"/>
  <c r="M637" i="1" s="1"/>
  <c r="N637" i="1"/>
  <c r="O637" i="1"/>
  <c r="P637" i="1" s="1"/>
  <c r="I638" i="1"/>
  <c r="M638" i="1" s="1"/>
  <c r="N638" i="1"/>
  <c r="O638" i="1"/>
  <c r="P638" i="1" s="1"/>
  <c r="I639" i="1"/>
  <c r="M639" i="1" s="1"/>
  <c r="N639" i="1"/>
  <c r="O639" i="1"/>
  <c r="P639" i="1" s="1"/>
  <c r="I640" i="1"/>
  <c r="M640" i="1" s="1"/>
  <c r="N640" i="1"/>
  <c r="O640" i="1"/>
  <c r="P640" i="1" s="1"/>
  <c r="I641" i="1"/>
  <c r="M641" i="1" s="1"/>
  <c r="N641" i="1"/>
  <c r="O641" i="1"/>
  <c r="P641" i="1" s="1"/>
  <c r="I582" i="1"/>
  <c r="M582" i="1" s="1"/>
  <c r="N582" i="1"/>
  <c r="O582" i="1"/>
  <c r="P582" i="1" s="1"/>
  <c r="I643" i="1"/>
  <c r="M643" i="1" s="1"/>
  <c r="O643" i="1"/>
  <c r="P643" i="1" s="1"/>
  <c r="I644" i="1"/>
  <c r="M644" i="1" s="1"/>
  <c r="N644" i="1"/>
  <c r="O644" i="1"/>
  <c r="P644" i="1" s="1"/>
  <c r="I645" i="1"/>
  <c r="M645" i="1" s="1"/>
  <c r="N645" i="1"/>
  <c r="O645" i="1"/>
  <c r="P645" i="1" s="1"/>
  <c r="I646" i="1"/>
  <c r="M646" i="1" s="1"/>
  <c r="N646" i="1"/>
  <c r="O646" i="1"/>
  <c r="P646" i="1" s="1"/>
  <c r="I647" i="1"/>
  <c r="M647" i="1" s="1"/>
  <c r="N647" i="1"/>
  <c r="O647" i="1"/>
  <c r="P647" i="1" s="1"/>
  <c r="I648" i="1"/>
  <c r="M648" i="1" s="1"/>
  <c r="N648" i="1"/>
  <c r="O648" i="1"/>
  <c r="P648" i="1" s="1"/>
  <c r="I649" i="1"/>
  <c r="M649" i="1" s="1"/>
  <c r="N649" i="1"/>
  <c r="O649" i="1"/>
  <c r="P649" i="1" s="1"/>
  <c r="I650" i="1"/>
  <c r="M650" i="1" s="1"/>
  <c r="N650" i="1"/>
  <c r="O650" i="1"/>
  <c r="P650" i="1" s="1"/>
  <c r="I651" i="1"/>
  <c r="M651" i="1" s="1"/>
  <c r="N651" i="1"/>
  <c r="O651" i="1"/>
  <c r="P651" i="1" s="1"/>
  <c r="I652" i="1"/>
  <c r="M652" i="1" s="1"/>
  <c r="N652" i="1"/>
  <c r="O652" i="1"/>
  <c r="P652" i="1" s="1"/>
  <c r="I583" i="1"/>
  <c r="M583" i="1" s="1"/>
  <c r="N583" i="1"/>
  <c r="O583" i="1"/>
  <c r="P583" i="1" s="1"/>
  <c r="I653" i="1"/>
  <c r="M653" i="1" s="1"/>
  <c r="N653" i="1"/>
  <c r="O653" i="1"/>
  <c r="P653" i="1" s="1"/>
  <c r="I654" i="1"/>
  <c r="M654" i="1" s="1"/>
  <c r="N654" i="1"/>
  <c r="O654" i="1"/>
  <c r="P654" i="1" s="1"/>
  <c r="I655" i="1"/>
  <c r="M655" i="1" s="1"/>
  <c r="N655" i="1"/>
  <c r="O655" i="1"/>
  <c r="P655" i="1" s="1"/>
  <c r="I656" i="1"/>
  <c r="M656" i="1" s="1"/>
  <c r="N656" i="1"/>
  <c r="O656" i="1"/>
  <c r="P656" i="1" s="1"/>
  <c r="I657" i="1"/>
  <c r="M657" i="1" s="1"/>
  <c r="N657" i="1"/>
  <c r="O657" i="1"/>
  <c r="P657" i="1" s="1"/>
  <c r="I658" i="1"/>
  <c r="M658" i="1" s="1"/>
  <c r="N658" i="1"/>
  <c r="O658" i="1"/>
  <c r="P658" i="1" s="1"/>
  <c r="I659" i="1"/>
  <c r="M659" i="1" s="1"/>
  <c r="N659" i="1"/>
  <c r="O659" i="1"/>
  <c r="P659" i="1" s="1"/>
  <c r="I660" i="1"/>
  <c r="M660" i="1" s="1"/>
  <c r="N660" i="1"/>
  <c r="O660" i="1"/>
  <c r="P660" i="1" s="1"/>
  <c r="I661" i="1"/>
  <c r="M661" i="1" s="1"/>
  <c r="I662" i="1"/>
  <c r="M662" i="1" s="1"/>
  <c r="N662" i="1"/>
  <c r="O662" i="1"/>
  <c r="P662" i="1" s="1"/>
  <c r="I663" i="1"/>
  <c r="M663" i="1" s="1"/>
  <c r="N663" i="1"/>
  <c r="O663" i="1"/>
  <c r="P663" i="1" s="1"/>
  <c r="I664" i="1"/>
  <c r="M664" i="1" s="1"/>
  <c r="I666" i="1"/>
  <c r="M666" i="1" s="1"/>
  <c r="N666" i="1"/>
  <c r="O666" i="1"/>
  <c r="P666" i="1" s="1"/>
  <c r="I667" i="1"/>
  <c r="M667" i="1" s="1"/>
  <c r="N862" i="1"/>
  <c r="O862" i="1"/>
  <c r="P862" i="1" s="1"/>
  <c r="I585" i="1"/>
  <c r="M585" i="1" s="1"/>
  <c r="N585" i="1"/>
  <c r="O585" i="1"/>
  <c r="P585" i="1" s="1"/>
  <c r="I668" i="1"/>
  <c r="M668" i="1" s="1"/>
  <c r="N668" i="1"/>
  <c r="O668" i="1"/>
  <c r="P668" i="1" s="1"/>
  <c r="I669" i="1"/>
  <c r="M669" i="1" s="1"/>
  <c r="N669" i="1"/>
  <c r="O669" i="1"/>
  <c r="P669" i="1" s="1"/>
  <c r="I672" i="1"/>
  <c r="M672" i="1" s="1"/>
  <c r="N672" i="1"/>
  <c r="O672" i="1"/>
  <c r="P672" i="1" s="1"/>
  <c r="A673" i="1"/>
  <c r="A674" i="1" s="1"/>
  <c r="A675" i="1" s="1"/>
  <c r="I673" i="1"/>
  <c r="M673" i="1" s="1"/>
  <c r="N673" i="1"/>
  <c r="O673" i="1"/>
  <c r="P673" i="1" s="1"/>
  <c r="I674" i="1"/>
  <c r="M674" i="1" s="1"/>
  <c r="N674" i="1"/>
  <c r="O674" i="1"/>
  <c r="P674" i="1" s="1"/>
  <c r="I675" i="1"/>
  <c r="M675" i="1" s="1"/>
  <c r="N675" i="1"/>
  <c r="O675" i="1"/>
  <c r="P675" i="1" s="1"/>
  <c r="A678" i="1"/>
  <c r="A679" i="1" s="1"/>
  <c r="A680" i="1" s="1"/>
  <c r="A681" i="1" s="1"/>
  <c r="A682" i="1" s="1"/>
  <c r="A683" i="1" s="1"/>
  <c r="A684" i="1" s="1"/>
  <c r="A685" i="1" s="1"/>
  <c r="A686" i="1" s="1"/>
  <c r="I677" i="1"/>
  <c r="M677" i="1" s="1"/>
  <c r="N677" i="1"/>
  <c r="O677" i="1"/>
  <c r="P677" i="1" s="1"/>
  <c r="I678" i="1"/>
  <c r="M678" i="1" s="1"/>
  <c r="N678" i="1"/>
  <c r="O678" i="1"/>
  <c r="P678" i="1" s="1"/>
  <c r="I679" i="1"/>
  <c r="M679" i="1" s="1"/>
  <c r="N679" i="1"/>
  <c r="O679" i="1"/>
  <c r="P679" i="1" s="1"/>
  <c r="I680" i="1"/>
  <c r="M680" i="1" s="1"/>
  <c r="N680" i="1"/>
  <c r="O680" i="1"/>
  <c r="P680" i="1" s="1"/>
  <c r="I681" i="1"/>
  <c r="M681" i="1" s="1"/>
  <c r="N681" i="1"/>
  <c r="O681" i="1"/>
  <c r="P681" i="1" s="1"/>
  <c r="I682" i="1"/>
  <c r="M682" i="1" s="1"/>
  <c r="N682" i="1"/>
  <c r="O682" i="1"/>
  <c r="P682" i="1" s="1"/>
  <c r="I683" i="1"/>
  <c r="M683" i="1" s="1"/>
  <c r="N683" i="1"/>
  <c r="O683" i="1"/>
  <c r="P683" i="1" s="1"/>
  <c r="I684" i="1"/>
  <c r="M684" i="1" s="1"/>
  <c r="N684" i="1"/>
  <c r="O684" i="1"/>
  <c r="P684" i="1" s="1"/>
  <c r="I685" i="1"/>
  <c r="M685" i="1" s="1"/>
  <c r="N685" i="1"/>
  <c r="O685" i="1"/>
  <c r="P685" i="1" s="1"/>
  <c r="I686" i="1"/>
  <c r="M686" i="1" s="1"/>
  <c r="N686" i="1"/>
  <c r="O686" i="1"/>
  <c r="P686" i="1" s="1"/>
  <c r="I688" i="1"/>
  <c r="M688" i="1" s="1"/>
  <c r="N688" i="1"/>
  <c r="O688" i="1"/>
  <c r="P688" i="1" s="1"/>
  <c r="A695" i="1"/>
  <c r="A696" i="1" s="1"/>
  <c r="A697" i="1" s="1"/>
  <c r="A698" i="1" s="1"/>
  <c r="A699" i="1" s="1"/>
  <c r="A700" i="1" s="1"/>
  <c r="I695" i="1"/>
  <c r="M695" i="1" s="1"/>
  <c r="O689" i="1"/>
  <c r="P689" i="1" s="1"/>
  <c r="I52" i="1"/>
  <c r="M52" i="1" s="1"/>
  <c r="O696" i="1"/>
  <c r="P696" i="1" s="1"/>
  <c r="I696" i="1"/>
  <c r="M696" i="1" s="1"/>
  <c r="O51" i="1"/>
  <c r="P51" i="1" s="1"/>
  <c r="I55" i="1"/>
  <c r="M55" i="1" s="1"/>
  <c r="O697" i="1"/>
  <c r="P697" i="1" s="1"/>
  <c r="I53" i="1"/>
  <c r="M53" i="1" s="1"/>
  <c r="O54" i="1"/>
  <c r="P54" i="1" s="1"/>
  <c r="I697" i="1"/>
  <c r="M697" i="1" s="1"/>
  <c r="O52" i="1"/>
  <c r="P52" i="1" s="1"/>
  <c r="I698" i="1"/>
  <c r="M698" i="1" s="1"/>
  <c r="O698" i="1"/>
  <c r="P698" i="1" s="1"/>
  <c r="I54" i="1"/>
  <c r="M54" i="1" s="1"/>
  <c r="O699" i="1"/>
  <c r="P699" i="1" s="1"/>
  <c r="I56" i="1"/>
  <c r="M56" i="1" s="1"/>
  <c r="O53" i="1"/>
  <c r="P53" i="1" s="1"/>
  <c r="I699" i="1"/>
  <c r="M699" i="1" s="1"/>
  <c r="O55" i="1"/>
  <c r="P55" i="1" s="1"/>
  <c r="I700" i="1"/>
  <c r="M700" i="1" s="1"/>
  <c r="O700" i="1"/>
  <c r="P700" i="1" s="1"/>
  <c r="I51" i="1"/>
  <c r="M51" i="1" s="1"/>
  <c r="O701" i="1"/>
  <c r="P701" i="1" s="1"/>
  <c r="I702" i="1"/>
  <c r="M702" i="1" s="1"/>
  <c r="N702" i="1"/>
  <c r="O702" i="1"/>
  <c r="P702" i="1" s="1"/>
  <c r="A703" i="1"/>
  <c r="I703" i="1"/>
  <c r="M703" i="1" s="1"/>
  <c r="N703" i="1"/>
  <c r="O703" i="1"/>
  <c r="P703" i="1" s="1"/>
  <c r="I58" i="1"/>
  <c r="M58" i="1" s="1"/>
  <c r="N705" i="1"/>
  <c r="O704" i="1"/>
  <c r="P704" i="1" s="1"/>
  <c r="I705" i="1"/>
  <c r="M705" i="1" s="1"/>
  <c r="N58" i="1"/>
  <c r="I706" i="1"/>
  <c r="M706" i="1" s="1"/>
  <c r="N706" i="1"/>
  <c r="O706" i="1"/>
  <c r="P706" i="1" s="1"/>
  <c r="I707" i="1"/>
  <c r="M707" i="1" s="1"/>
  <c r="N707" i="1"/>
  <c r="O707" i="1"/>
  <c r="P707" i="1" s="1"/>
  <c r="I708" i="1"/>
  <c r="M708" i="1" s="1"/>
  <c r="N708" i="1"/>
  <c r="O708" i="1"/>
  <c r="P708" i="1" s="1"/>
  <c r="I709" i="1"/>
  <c r="M709" i="1" s="1"/>
  <c r="N709" i="1"/>
  <c r="O709" i="1"/>
  <c r="P709" i="1" s="1"/>
  <c r="I710" i="1"/>
  <c r="M710" i="1" s="1"/>
  <c r="N710" i="1"/>
  <c r="O710" i="1"/>
  <c r="P710" i="1" s="1"/>
  <c r="I711" i="1"/>
  <c r="M711" i="1" s="1"/>
  <c r="N711" i="1"/>
  <c r="O711" i="1"/>
  <c r="P711" i="1" s="1"/>
  <c r="I712" i="1"/>
  <c r="M712" i="1" s="1"/>
  <c r="N712" i="1"/>
  <c r="O712" i="1"/>
  <c r="P712" i="1" s="1"/>
  <c r="I713" i="1"/>
  <c r="M713" i="1" s="1"/>
  <c r="N713" i="1"/>
  <c r="O713" i="1"/>
  <c r="P713" i="1" s="1"/>
  <c r="I714" i="1"/>
  <c r="M714" i="1" s="1"/>
  <c r="N714" i="1"/>
  <c r="O714" i="1"/>
  <c r="P714" i="1" s="1"/>
  <c r="I715" i="1"/>
  <c r="M715" i="1" s="1"/>
  <c r="N715" i="1"/>
  <c r="O715" i="1"/>
  <c r="P715" i="1" s="1"/>
  <c r="I716" i="1"/>
  <c r="M716" i="1" s="1"/>
  <c r="N716" i="1"/>
  <c r="O716" i="1"/>
  <c r="P716" i="1" s="1"/>
  <c r="I717" i="1"/>
  <c r="M717" i="1" s="1"/>
  <c r="N717" i="1"/>
  <c r="O717" i="1"/>
  <c r="P717" i="1" s="1"/>
  <c r="I718" i="1"/>
  <c r="M718" i="1" s="1"/>
  <c r="N718" i="1"/>
  <c r="O718" i="1"/>
  <c r="P718" i="1" s="1"/>
  <c r="I720" i="1"/>
  <c r="M720" i="1" s="1"/>
  <c r="N720" i="1"/>
  <c r="O720" i="1"/>
  <c r="P720" i="1" s="1"/>
  <c r="I71" i="1"/>
  <c r="M71" i="1" s="1"/>
  <c r="N71" i="1"/>
  <c r="O72" i="1"/>
  <c r="P72" i="1" s="1"/>
  <c r="A72" i="1"/>
  <c r="A73" i="1" s="1"/>
  <c r="A74" i="1" s="1"/>
  <c r="I72" i="1"/>
  <c r="M72" i="1" s="1"/>
  <c r="N72" i="1"/>
  <c r="O73" i="1"/>
  <c r="P73" i="1" s="1"/>
  <c r="I73" i="1"/>
  <c r="M73" i="1" s="1"/>
  <c r="N73" i="1"/>
  <c r="O74" i="1"/>
  <c r="P74" i="1" s="1"/>
  <c r="I74" i="1"/>
  <c r="M74" i="1" s="1"/>
  <c r="N74" i="1"/>
  <c r="O75" i="1"/>
  <c r="P75" i="1" s="1"/>
  <c r="I75" i="1"/>
  <c r="M75" i="1" s="1"/>
  <c r="N75" i="1"/>
  <c r="O76" i="1"/>
  <c r="P76" i="1" s="1"/>
  <c r="I863" i="1"/>
  <c r="M863" i="1" s="1"/>
  <c r="N76" i="1"/>
  <c r="O77" i="1"/>
  <c r="P77" i="1" s="1"/>
  <c r="I76" i="1"/>
  <c r="M76" i="1" s="1"/>
  <c r="N864" i="1"/>
  <c r="O864" i="1"/>
  <c r="P864" i="1" s="1"/>
  <c r="I77" i="1"/>
  <c r="M77" i="1" s="1"/>
  <c r="N77" i="1"/>
  <c r="O78" i="1"/>
  <c r="P78" i="1" s="1"/>
  <c r="I723" i="1"/>
  <c r="M723" i="1" s="1"/>
  <c r="N723" i="1"/>
  <c r="O723" i="1"/>
  <c r="P723" i="1" s="1"/>
  <c r="A724" i="1"/>
  <c r="A725" i="1" s="1"/>
  <c r="I724" i="1"/>
  <c r="M724" i="1" s="1"/>
  <c r="N724" i="1"/>
  <c r="O724" i="1"/>
  <c r="P724" i="1" s="1"/>
  <c r="I725" i="1"/>
  <c r="M725" i="1" s="1"/>
  <c r="N725" i="1"/>
  <c r="O725" i="1"/>
  <c r="P725" i="1" s="1"/>
  <c r="I726" i="1"/>
  <c r="M726" i="1" s="1"/>
  <c r="N726" i="1"/>
  <c r="O726" i="1"/>
  <c r="P726" i="1" s="1"/>
  <c r="I727" i="1"/>
  <c r="M727" i="1" s="1"/>
  <c r="N727" i="1"/>
  <c r="O727" i="1"/>
  <c r="P727" i="1" s="1"/>
  <c r="I728" i="1"/>
  <c r="M728" i="1" s="1"/>
  <c r="N728" i="1"/>
  <c r="O728" i="1"/>
  <c r="P728" i="1" s="1"/>
  <c r="I729" i="1"/>
  <c r="M729" i="1" s="1"/>
  <c r="N729" i="1"/>
  <c r="O729" i="1"/>
  <c r="P729" i="1" s="1"/>
  <c r="I730" i="1"/>
  <c r="M730" i="1" s="1"/>
  <c r="N730" i="1"/>
  <c r="O730" i="1"/>
  <c r="P730" i="1" s="1"/>
  <c r="I731" i="1"/>
  <c r="M731" i="1" s="1"/>
  <c r="N731" i="1"/>
  <c r="O731" i="1"/>
  <c r="P731" i="1" s="1"/>
  <c r="I732" i="1"/>
  <c r="M732" i="1" s="1"/>
  <c r="N732" i="1"/>
  <c r="O732" i="1"/>
  <c r="P732" i="1" s="1"/>
  <c r="I733" i="1"/>
  <c r="M733" i="1" s="1"/>
  <c r="N733" i="1"/>
  <c r="O733" i="1"/>
  <c r="P733" i="1" s="1"/>
  <c r="I734" i="1"/>
  <c r="M734" i="1" s="1"/>
  <c r="N734" i="1"/>
  <c r="O734" i="1"/>
  <c r="P734" i="1" s="1"/>
  <c r="I735" i="1"/>
  <c r="M735" i="1" s="1"/>
  <c r="N735" i="1"/>
  <c r="O735" i="1"/>
  <c r="P735" i="1" s="1"/>
  <c r="I736" i="1"/>
  <c r="M736" i="1" s="1"/>
  <c r="N736" i="1"/>
  <c r="O736" i="1"/>
  <c r="P736" i="1" s="1"/>
  <c r="I737" i="1"/>
  <c r="M737" i="1" s="1"/>
  <c r="N737" i="1"/>
  <c r="O737" i="1"/>
  <c r="P737" i="1" s="1"/>
  <c r="I738" i="1"/>
  <c r="M738" i="1" s="1"/>
  <c r="N738" i="1"/>
  <c r="O738" i="1"/>
  <c r="P738" i="1" s="1"/>
  <c r="I739" i="1"/>
  <c r="M739" i="1" s="1"/>
  <c r="N739" i="1"/>
  <c r="O739" i="1"/>
  <c r="P739" i="1" s="1"/>
  <c r="I740" i="1"/>
  <c r="M740" i="1" s="1"/>
  <c r="N740" i="1"/>
  <c r="O740" i="1"/>
  <c r="P740" i="1" s="1"/>
  <c r="I741" i="1"/>
  <c r="M741" i="1" s="1"/>
  <c r="N741" i="1"/>
  <c r="O741" i="1"/>
  <c r="P741" i="1" s="1"/>
  <c r="I742" i="1"/>
  <c r="M742" i="1" s="1"/>
  <c r="N742" i="1"/>
  <c r="O742" i="1"/>
  <c r="P742" i="1" s="1"/>
  <c r="I743" i="1"/>
  <c r="M743" i="1" s="1"/>
  <c r="N743" i="1"/>
  <c r="O743" i="1"/>
  <c r="P743" i="1" s="1"/>
  <c r="I744" i="1"/>
  <c r="M744" i="1" s="1"/>
  <c r="N744" i="1"/>
  <c r="O744" i="1"/>
  <c r="P744" i="1" s="1"/>
  <c r="I745" i="1"/>
  <c r="M745" i="1" s="1"/>
  <c r="N745" i="1"/>
  <c r="O745" i="1"/>
  <c r="P745" i="1" s="1"/>
  <c r="I746" i="1"/>
  <c r="M746" i="1" s="1"/>
  <c r="N746" i="1"/>
  <c r="O746" i="1"/>
  <c r="P746" i="1" s="1"/>
  <c r="I747" i="1"/>
  <c r="M747" i="1" s="1"/>
  <c r="N747" i="1"/>
  <c r="O747" i="1"/>
  <c r="P747" i="1" s="1"/>
  <c r="I748" i="1"/>
  <c r="M748" i="1" s="1"/>
  <c r="N748" i="1"/>
  <c r="O748" i="1"/>
  <c r="P748" i="1" s="1"/>
  <c r="I750" i="1"/>
  <c r="M750" i="1" s="1"/>
  <c r="N750" i="1"/>
  <c r="O750" i="1"/>
  <c r="P750" i="1" s="1"/>
  <c r="A751" i="1"/>
  <c r="A752" i="1" s="1"/>
  <c r="A753" i="1" s="1"/>
  <c r="A754" i="1" s="1"/>
  <c r="I751" i="1"/>
  <c r="M751" i="1" s="1"/>
  <c r="N751" i="1"/>
  <c r="O751" i="1"/>
  <c r="P751" i="1" s="1"/>
  <c r="I752" i="1"/>
  <c r="M752" i="1" s="1"/>
  <c r="N752" i="1"/>
  <c r="O752" i="1"/>
  <c r="P752" i="1" s="1"/>
  <c r="I753" i="1"/>
  <c r="M753" i="1" s="1"/>
  <c r="N753" i="1"/>
  <c r="O753" i="1"/>
  <c r="P753" i="1" s="1"/>
  <c r="I754" i="1"/>
  <c r="M754" i="1" s="1"/>
  <c r="N754" i="1"/>
  <c r="O754" i="1"/>
  <c r="P754" i="1" s="1"/>
  <c r="I756" i="1"/>
  <c r="M756" i="1" s="1"/>
  <c r="N756" i="1"/>
  <c r="O756" i="1"/>
  <c r="P756" i="1" s="1"/>
  <c r="A762" i="1"/>
  <c r="A763" i="1" s="1"/>
  <c r="A764" i="1" s="1"/>
  <c r="A765" i="1" s="1"/>
  <c r="A766" i="1" s="1"/>
  <c r="A767" i="1" s="1"/>
  <c r="A768" i="1" s="1"/>
  <c r="A769" i="1" s="1"/>
  <c r="A770" i="1" s="1"/>
  <c r="A771" i="1" s="1"/>
  <c r="I761" i="1"/>
  <c r="M761" i="1" s="1"/>
  <c r="N761" i="1"/>
  <c r="O757" i="1"/>
  <c r="P757" i="1" s="1"/>
  <c r="I60" i="1"/>
  <c r="M60" i="1" s="1"/>
  <c r="N762" i="1"/>
  <c r="O762" i="1"/>
  <c r="P762" i="1" s="1"/>
  <c r="I762" i="1"/>
  <c r="M762" i="1" s="1"/>
  <c r="I763" i="1"/>
  <c r="M763" i="1" s="1"/>
  <c r="N763" i="1"/>
  <c r="O763" i="1"/>
  <c r="P763" i="1" s="1"/>
  <c r="I764" i="1"/>
  <c r="M764" i="1" s="1"/>
  <c r="N764" i="1"/>
  <c r="O764" i="1"/>
  <c r="P764" i="1" s="1"/>
  <c r="I765" i="1"/>
  <c r="M765" i="1" s="1"/>
  <c r="N765" i="1"/>
  <c r="O765" i="1"/>
  <c r="P765" i="1" s="1"/>
  <c r="M61" i="1"/>
  <c r="N766" i="1"/>
  <c r="O766" i="1"/>
  <c r="P766" i="1" s="1"/>
  <c r="I766" i="1"/>
  <c r="M766" i="1" s="1"/>
  <c r="M62" i="1"/>
  <c r="N767" i="1"/>
  <c r="O767" i="1"/>
  <c r="P767" i="1" s="1"/>
  <c r="M63" i="1"/>
  <c r="I767" i="1"/>
  <c r="M767" i="1" s="1"/>
  <c r="I768" i="1"/>
  <c r="M768" i="1" s="1"/>
  <c r="N768" i="1"/>
  <c r="O768" i="1"/>
  <c r="P768" i="1" s="1"/>
  <c r="I769" i="1"/>
  <c r="M769" i="1" s="1"/>
  <c r="N769" i="1"/>
  <c r="O769" i="1"/>
  <c r="P769" i="1" s="1"/>
  <c r="I771" i="1"/>
  <c r="M771" i="1" s="1"/>
  <c r="N771" i="1"/>
  <c r="O771" i="1"/>
  <c r="P771" i="1" s="1"/>
  <c r="I773" i="1"/>
  <c r="M773" i="1" s="1"/>
  <c r="A774" i="1"/>
  <c r="A775" i="1" s="1"/>
  <c r="I774" i="1"/>
  <c r="M774" i="1" s="1"/>
  <c r="N774" i="1"/>
  <c r="O774" i="1"/>
  <c r="P774" i="1" s="1"/>
  <c r="I775" i="1"/>
  <c r="M775" i="1" s="1"/>
  <c r="N775" i="1"/>
  <c r="O775" i="1"/>
  <c r="P775" i="1" s="1"/>
  <c r="I777" i="1"/>
  <c r="M777" i="1" s="1"/>
  <c r="N777" i="1"/>
  <c r="O777" i="1"/>
  <c r="P777" i="1" s="1"/>
  <c r="A782" i="1"/>
  <c r="A783" i="1" s="1"/>
  <c r="A784" i="1" s="1"/>
  <c r="I781" i="1"/>
  <c r="M781" i="1" s="1"/>
  <c r="O778" i="1"/>
  <c r="P778" i="1" s="1"/>
  <c r="I782" i="1"/>
  <c r="M782" i="1" s="1"/>
  <c r="O782" i="1"/>
  <c r="P782" i="1" s="1"/>
  <c r="I783" i="1"/>
  <c r="M783" i="1" s="1"/>
  <c r="N783" i="1"/>
  <c r="O783" i="1"/>
  <c r="P783" i="1" s="1"/>
  <c r="I784" i="1"/>
  <c r="M784" i="1" s="1"/>
  <c r="N784" i="1"/>
  <c r="O784" i="1"/>
  <c r="P784" i="1" s="1"/>
  <c r="I785" i="1"/>
  <c r="M785" i="1" s="1"/>
  <c r="I786" i="1"/>
  <c r="M786" i="1" s="1"/>
  <c r="N786" i="1"/>
  <c r="O786" i="1"/>
  <c r="P786" i="1" s="1"/>
  <c r="I787" i="1"/>
  <c r="M787" i="1" s="1"/>
  <c r="N787" i="1"/>
  <c r="O787" i="1"/>
  <c r="P787" i="1" s="1"/>
  <c r="I788" i="1"/>
  <c r="M788" i="1" s="1"/>
  <c r="N788" i="1"/>
  <c r="O788" i="1"/>
  <c r="P788" i="1" s="1"/>
  <c r="I65" i="1"/>
  <c r="M65" i="1" s="1"/>
  <c r="N789" i="1"/>
  <c r="O789" i="1"/>
  <c r="P789" i="1" s="1"/>
  <c r="I789" i="1"/>
  <c r="M789" i="1" s="1"/>
  <c r="N65" i="1"/>
  <c r="I790" i="1"/>
  <c r="M790" i="1" s="1"/>
  <c r="N790" i="1"/>
  <c r="O790" i="1"/>
  <c r="P790" i="1" s="1"/>
  <c r="I791" i="1"/>
  <c r="M791" i="1" s="1"/>
  <c r="N791" i="1"/>
  <c r="O791" i="1"/>
  <c r="P791" i="1" s="1"/>
  <c r="I792" i="1"/>
  <c r="M792" i="1" s="1"/>
  <c r="N792" i="1"/>
  <c r="O792" i="1"/>
  <c r="P792" i="1" s="1"/>
  <c r="I793" i="1"/>
  <c r="M793" i="1" s="1"/>
  <c r="N793" i="1"/>
  <c r="O793" i="1"/>
  <c r="P793" i="1" s="1"/>
  <c r="I794" i="1"/>
  <c r="M794" i="1" s="1"/>
  <c r="M66" i="1"/>
  <c r="N795" i="1"/>
  <c r="O795" i="1"/>
  <c r="P795" i="1" s="1"/>
  <c r="I795" i="1"/>
  <c r="M795" i="1" s="1"/>
  <c r="N66" i="1"/>
  <c r="O65" i="1"/>
  <c r="P65" i="1" s="1"/>
  <c r="I796" i="1"/>
  <c r="M796" i="1" s="1"/>
  <c r="N796" i="1"/>
  <c r="O796" i="1"/>
  <c r="P796" i="1" s="1"/>
  <c r="I797" i="1"/>
  <c r="M797" i="1" s="1"/>
  <c r="N797" i="1"/>
  <c r="O797" i="1"/>
  <c r="P797" i="1" s="1"/>
  <c r="M67" i="1"/>
  <c r="N798" i="1"/>
  <c r="O798" i="1"/>
  <c r="P798" i="1" s="1"/>
  <c r="I798" i="1"/>
  <c r="M798" i="1" s="1"/>
  <c r="N67" i="1"/>
  <c r="O66" i="1"/>
  <c r="P66" i="1" s="1"/>
  <c r="I800" i="1"/>
  <c r="M800" i="1" s="1"/>
  <c r="N800" i="1"/>
  <c r="O800" i="1"/>
  <c r="P800" i="1" s="1"/>
  <c r="A801" i="1"/>
  <c r="A802" i="1" s="1"/>
  <c r="A803" i="1" s="1"/>
  <c r="A804" i="1" s="1"/>
  <c r="I801" i="1"/>
  <c r="M801" i="1" s="1"/>
  <c r="N801" i="1"/>
  <c r="O801" i="1"/>
  <c r="P801" i="1" s="1"/>
  <c r="I802" i="1"/>
  <c r="M802" i="1" s="1"/>
  <c r="N802" i="1"/>
  <c r="O802" i="1"/>
  <c r="P802" i="1" s="1"/>
  <c r="I803" i="1"/>
  <c r="M803" i="1" s="1"/>
  <c r="N803" i="1"/>
  <c r="O803" i="1"/>
  <c r="P803" i="1" s="1"/>
  <c r="I804" i="1"/>
  <c r="M804" i="1" s="1"/>
  <c r="N804" i="1"/>
  <c r="O804" i="1"/>
  <c r="P804" i="1" s="1"/>
  <c r="I805" i="1"/>
  <c r="M805" i="1" s="1"/>
  <c r="N805" i="1"/>
  <c r="O805" i="1"/>
  <c r="P805" i="1" s="1"/>
  <c r="I806" i="1"/>
  <c r="M806" i="1" s="1"/>
  <c r="N806" i="1"/>
  <c r="O806" i="1"/>
  <c r="P806" i="1" s="1"/>
  <c r="I807" i="1"/>
  <c r="M807" i="1" s="1"/>
  <c r="N807" i="1"/>
  <c r="O807" i="1"/>
  <c r="P807" i="1" s="1"/>
  <c r="I808" i="1"/>
  <c r="M808" i="1" s="1"/>
  <c r="N808" i="1"/>
  <c r="O808" i="1"/>
  <c r="P808" i="1" s="1"/>
  <c r="I809" i="1"/>
  <c r="M809" i="1" s="1"/>
  <c r="N809" i="1"/>
  <c r="O809" i="1"/>
  <c r="P809" i="1" s="1"/>
  <c r="I810" i="1"/>
  <c r="M810" i="1" s="1"/>
  <c r="N810" i="1"/>
  <c r="O810" i="1"/>
  <c r="P810" i="1" s="1"/>
  <c r="I811" i="1"/>
  <c r="M811" i="1" s="1"/>
  <c r="N811" i="1"/>
  <c r="O811" i="1"/>
  <c r="P811" i="1" s="1"/>
  <c r="I812" i="1"/>
  <c r="M812" i="1" s="1"/>
  <c r="N812" i="1"/>
  <c r="O812" i="1"/>
  <c r="P812" i="1" s="1"/>
  <c r="I813" i="1"/>
  <c r="M813" i="1" s="1"/>
  <c r="N813" i="1"/>
  <c r="O813" i="1"/>
  <c r="P813" i="1" s="1"/>
  <c r="I814" i="1"/>
  <c r="M814" i="1" s="1"/>
  <c r="I815" i="1"/>
  <c r="M815" i="1" s="1"/>
  <c r="N815" i="1"/>
  <c r="O815" i="1"/>
  <c r="P815" i="1" s="1"/>
  <c r="I816" i="1"/>
  <c r="M816" i="1" s="1"/>
  <c r="N816" i="1"/>
  <c r="O816" i="1"/>
  <c r="P816" i="1" s="1"/>
  <c r="I817" i="1"/>
  <c r="M817" i="1" s="1"/>
  <c r="N817" i="1"/>
  <c r="O817" i="1"/>
  <c r="P817" i="1" s="1"/>
  <c r="I818" i="1"/>
  <c r="M818" i="1" s="1"/>
  <c r="N818" i="1"/>
  <c r="O818" i="1"/>
  <c r="P818" i="1" s="1"/>
  <c r="I819" i="1"/>
  <c r="M819" i="1" s="1"/>
  <c r="N819" i="1"/>
  <c r="O819" i="1"/>
  <c r="P819" i="1" s="1"/>
  <c r="I820" i="1"/>
  <c r="M820" i="1" s="1"/>
  <c r="N820" i="1"/>
  <c r="O820" i="1"/>
  <c r="P820" i="1" s="1"/>
  <c r="I821" i="1"/>
  <c r="M821" i="1" s="1"/>
  <c r="N821" i="1"/>
  <c r="O821" i="1"/>
  <c r="P821" i="1" s="1"/>
  <c r="I822" i="1"/>
  <c r="M822" i="1" s="1"/>
  <c r="N822" i="1"/>
  <c r="O822" i="1"/>
  <c r="P822" i="1" s="1"/>
  <c r="I823" i="1"/>
  <c r="M823" i="1" s="1"/>
  <c r="N823" i="1"/>
  <c r="O823" i="1"/>
  <c r="P823" i="1" s="1"/>
  <c r="I824" i="1"/>
  <c r="M824" i="1" s="1"/>
  <c r="N824" i="1"/>
  <c r="O824" i="1"/>
  <c r="P824" i="1" s="1"/>
  <c r="I825" i="1"/>
  <c r="M825" i="1" s="1"/>
  <c r="N825" i="1"/>
  <c r="O825" i="1"/>
  <c r="P825" i="1" s="1"/>
  <c r="I826" i="1"/>
  <c r="M826" i="1" s="1"/>
  <c r="N826" i="1"/>
  <c r="O826" i="1"/>
  <c r="P826" i="1" s="1"/>
  <c r="I827" i="1"/>
  <c r="M827" i="1" s="1"/>
  <c r="N827" i="1"/>
  <c r="O827" i="1"/>
  <c r="P827" i="1" s="1"/>
  <c r="I828" i="1"/>
  <c r="M828" i="1" s="1"/>
  <c r="N828" i="1"/>
  <c r="O828" i="1"/>
  <c r="P828" i="1" s="1"/>
  <c r="I829" i="1"/>
  <c r="M829" i="1" s="1"/>
  <c r="N829" i="1"/>
  <c r="O829" i="1"/>
  <c r="P829" i="1" s="1"/>
  <c r="I830" i="1"/>
  <c r="M830" i="1" s="1"/>
  <c r="N830" i="1"/>
  <c r="O830" i="1"/>
  <c r="P830" i="1" s="1"/>
  <c r="I831" i="1"/>
  <c r="M831" i="1" s="1"/>
  <c r="N831" i="1"/>
  <c r="O831" i="1"/>
  <c r="P831" i="1" s="1"/>
  <c r="I832" i="1"/>
  <c r="M832" i="1" s="1"/>
  <c r="N832" i="1"/>
  <c r="O832" i="1"/>
  <c r="P832" i="1" s="1"/>
  <c r="I833" i="1"/>
  <c r="M833" i="1" s="1"/>
  <c r="N833" i="1"/>
  <c r="O833" i="1"/>
  <c r="P833" i="1" s="1"/>
  <c r="I834" i="1"/>
  <c r="M834" i="1" s="1"/>
  <c r="N834" i="1"/>
  <c r="O834" i="1"/>
  <c r="P834" i="1" s="1"/>
  <c r="I835" i="1"/>
  <c r="M835" i="1" s="1"/>
  <c r="N835" i="1"/>
  <c r="O835" i="1"/>
  <c r="P835" i="1" s="1"/>
  <c r="I837" i="1"/>
  <c r="M837" i="1" s="1"/>
  <c r="N837" i="1"/>
  <c r="O837" i="1"/>
  <c r="P837" i="1" s="1"/>
  <c r="I838" i="1"/>
  <c r="M838" i="1" s="1"/>
  <c r="N838" i="1"/>
  <c r="O838" i="1"/>
  <c r="P838" i="1" s="1"/>
  <c r="I839" i="1"/>
  <c r="M839" i="1" s="1"/>
  <c r="N839" i="1"/>
  <c r="O839" i="1"/>
  <c r="P839" i="1" s="1"/>
  <c r="I840" i="1"/>
  <c r="M840" i="1" s="1"/>
  <c r="N840" i="1"/>
  <c r="O840" i="1"/>
  <c r="P840" i="1" s="1"/>
  <c r="I841" i="1"/>
  <c r="M841" i="1" s="1"/>
  <c r="N841" i="1"/>
  <c r="O841" i="1"/>
  <c r="P841" i="1" s="1"/>
  <c r="I842" i="1"/>
  <c r="M842" i="1" s="1"/>
  <c r="N842" i="1"/>
  <c r="O842" i="1"/>
  <c r="P842" i="1" s="1"/>
  <c r="I843" i="1"/>
  <c r="M843" i="1" s="1"/>
  <c r="O843" i="1"/>
  <c r="P843" i="1" s="1"/>
  <c r="I844" i="1"/>
  <c r="M844" i="1" s="1"/>
  <c r="N844" i="1"/>
  <c r="O844" i="1"/>
  <c r="P844" i="1" s="1"/>
  <c r="I845" i="1"/>
  <c r="M845" i="1" s="1"/>
  <c r="N845" i="1"/>
  <c r="O845" i="1"/>
  <c r="P845" i="1" s="1"/>
  <c r="I846" i="1"/>
  <c r="M846" i="1" s="1"/>
  <c r="N846" i="1"/>
  <c r="O846" i="1"/>
  <c r="P846" i="1" s="1"/>
  <c r="I847" i="1"/>
  <c r="M847" i="1" s="1"/>
  <c r="N847" i="1"/>
  <c r="O847" i="1"/>
  <c r="P847" i="1" s="1"/>
  <c r="I848" i="1"/>
  <c r="M848" i="1" s="1"/>
  <c r="N848" i="1"/>
  <c r="O848" i="1"/>
  <c r="P848" i="1" s="1"/>
  <c r="I849" i="1"/>
  <c r="M849" i="1" s="1"/>
  <c r="N849" i="1"/>
  <c r="O849" i="1"/>
  <c r="P849" i="1" s="1"/>
  <c r="A256" i="1" l="1"/>
  <c r="A257" i="1" s="1"/>
  <c r="A258" i="1" s="1"/>
  <c r="A259" i="1" s="1"/>
  <c r="A260" i="1" s="1"/>
  <c r="A261" i="1" s="1"/>
  <c r="A262" i="1" s="1"/>
  <c r="A263" i="1" s="1"/>
  <c r="A265" i="1" s="1"/>
  <c r="A704" i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85" i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546" i="1"/>
  <c r="A547" i="1" s="1"/>
  <c r="A548" i="1" s="1"/>
  <c r="A549" i="1" s="1"/>
  <c r="A550" i="1" s="1"/>
  <c r="A551" i="1" s="1"/>
  <c r="A552" i="1" s="1"/>
  <c r="A553" i="1" s="1"/>
  <c r="A554" i="1" s="1"/>
  <c r="A323" i="1"/>
  <c r="A324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199" i="1"/>
  <c r="A200" i="1" s="1"/>
  <c r="A201" i="1" s="1"/>
  <c r="A202" i="1" s="1"/>
  <c r="A203" i="1" s="1"/>
  <c r="A204" i="1" s="1"/>
  <c r="A205" i="1" s="1"/>
  <c r="A206" i="1" s="1"/>
  <c r="A207" i="1" s="1"/>
  <c r="A75" i="1"/>
  <c r="A76" i="1" s="1"/>
  <c r="A77" i="1" s="1"/>
  <c r="A140" i="1"/>
  <c r="A141" i="1" s="1"/>
  <c r="A142" i="1" s="1"/>
  <c r="A805" i="1"/>
  <c r="A806" i="1" s="1"/>
  <c r="A807" i="1" s="1"/>
  <c r="A808" i="1" s="1"/>
  <c r="A809" i="1" s="1"/>
  <c r="A810" i="1" s="1"/>
  <c r="A811" i="1" s="1"/>
  <c r="A812" i="1" s="1"/>
  <c r="A190" i="1"/>
  <c r="A191" i="1" s="1"/>
  <c r="A192" i="1" s="1"/>
  <c r="A193" i="1" s="1"/>
  <c r="A194" i="1" s="1"/>
  <c r="A80" i="1"/>
  <c r="A726" i="1"/>
  <c r="A727" i="1" s="1"/>
  <c r="A391" i="1"/>
  <c r="A392" i="1" s="1"/>
  <c r="A393" i="1" s="1"/>
  <c r="A299" i="1"/>
  <c r="A300" i="1" s="1"/>
  <c r="A301" i="1" s="1"/>
  <c r="A302" i="1" s="1"/>
  <c r="A303" i="1" s="1"/>
  <c r="A304" i="1" s="1"/>
  <c r="A266" i="1" l="1"/>
  <c r="A229" i="1"/>
  <c r="A230" i="1" s="1"/>
  <c r="A231" i="1" s="1"/>
  <c r="A232" i="1" s="1"/>
  <c r="A233" i="1" s="1"/>
  <c r="A234" i="1" s="1"/>
  <c r="A235" i="1" s="1"/>
  <c r="A236" i="1" s="1"/>
  <c r="A237" i="1" s="1"/>
  <c r="A81" i="1"/>
  <c r="A82" i="1" s="1"/>
  <c r="A813" i="1"/>
  <c r="A728" i="1"/>
  <c r="A729" i="1" s="1"/>
  <c r="A730" i="1" s="1"/>
  <c r="A731" i="1" s="1"/>
  <c r="A732" i="1" s="1"/>
  <c r="A208" i="1"/>
  <c r="A209" i="1" s="1"/>
  <c r="A210" i="1" s="1"/>
  <c r="A267" i="1" l="1"/>
  <c r="A268" i="1" s="1"/>
  <c r="A269" i="1" s="1"/>
  <c r="A270" i="1" s="1"/>
  <c r="A814" i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7" i="1" s="1"/>
  <c r="A838" i="1" s="1"/>
  <c r="A839" i="1" s="1"/>
  <c r="A840" i="1" s="1"/>
  <c r="A841" i="1" s="1"/>
  <c r="A842" i="1" s="1"/>
  <c r="A843" i="1" s="1"/>
  <c r="A844" i="1" s="1"/>
  <c r="A845" i="1" s="1"/>
  <c r="A212" i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733" i="1"/>
  <c r="A734" i="1" s="1"/>
  <c r="A735" i="1" s="1"/>
  <c r="A736" i="1" s="1"/>
  <c r="A737" i="1" s="1"/>
  <c r="A738" i="1" s="1"/>
  <c r="A739" i="1" s="1"/>
  <c r="A740" i="1" s="1"/>
  <c r="N872" i="1"/>
  <c r="M872" i="1" l="1"/>
  <c r="L5" i="1" s="1"/>
  <c r="A271" i="1"/>
  <c r="A272" i="1" s="1"/>
  <c r="L6" i="1"/>
  <c r="L7" i="1" s="1"/>
  <c r="A741" i="1"/>
  <c r="A742" i="1" s="1"/>
  <c r="A743" i="1" s="1"/>
  <c r="A744" i="1" s="1"/>
  <c r="A745" i="1" s="1"/>
  <c r="A846" i="1"/>
  <c r="A847" i="1" s="1"/>
  <c r="A848" i="1" s="1"/>
  <c r="A849" i="1" s="1"/>
  <c r="A277" i="1" l="1"/>
  <c r="A278" i="1" s="1"/>
  <c r="A279" i="1" s="1"/>
  <c r="A280" i="1" s="1"/>
  <c r="A281" i="1" s="1"/>
  <c r="A282" i="1" s="1"/>
  <c r="A283" i="1" s="1"/>
  <c r="A284" i="1" s="1"/>
  <c r="A274" i="1"/>
  <c r="A275" i="1" s="1"/>
  <c r="A276" i="1" s="1"/>
  <c r="A746" i="1"/>
  <c r="A747" i="1" s="1"/>
  <c r="A748" i="1" s="1"/>
  <c r="A624" i="1"/>
  <c r="A625" i="1" s="1"/>
  <c r="A626" i="1" s="1"/>
  <c r="A627" i="1" s="1"/>
  <c r="A581" i="1"/>
  <c r="A582" i="1" s="1"/>
  <c r="A285" i="1" l="1"/>
  <c r="A286" i="1" s="1"/>
  <c r="A287" i="1" s="1"/>
  <c r="A583" i="1"/>
  <c r="A584" i="1" s="1"/>
  <c r="A585" i="1" s="1"/>
  <c r="A586" i="1" s="1"/>
  <c r="A587" i="1" s="1"/>
  <c r="A643" i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28" i="1"/>
  <c r="A629" i="1" s="1"/>
  <c r="A630" i="1" l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</calcChain>
</file>

<file path=xl/sharedStrings.xml><?xml version="1.0" encoding="utf-8"?>
<sst xmlns="http://schemas.openxmlformats.org/spreadsheetml/2006/main" count="3423" uniqueCount="1005">
  <si>
    <t>№</t>
  </si>
  <si>
    <t>солн</t>
  </si>
  <si>
    <t>Накл</t>
  </si>
  <si>
    <t>м-альб</t>
  </si>
  <si>
    <t>ВР</t>
  </si>
  <si>
    <t>СР</t>
  </si>
  <si>
    <t>мСР</t>
  </si>
  <si>
    <t>*ПР</t>
  </si>
  <si>
    <t>*</t>
  </si>
  <si>
    <t>*ПИР</t>
  </si>
  <si>
    <t>Раскр Длин</t>
  </si>
  <si>
    <t>раскр</t>
  </si>
  <si>
    <t>РН</t>
  </si>
  <si>
    <t>Я</t>
  </si>
  <si>
    <t>кукла</t>
  </si>
  <si>
    <t>аппл</t>
  </si>
  <si>
    <t>плак</t>
  </si>
  <si>
    <t>обуч</t>
  </si>
  <si>
    <t>проп</t>
  </si>
  <si>
    <t>*проп</t>
  </si>
  <si>
    <t>МЛК</t>
  </si>
  <si>
    <t>МПК</t>
  </si>
  <si>
    <t>ЧПС</t>
  </si>
  <si>
    <t>ДВП</t>
  </si>
  <si>
    <t>Кап</t>
  </si>
  <si>
    <t>глаз</t>
  </si>
  <si>
    <t>Лото</t>
  </si>
  <si>
    <t>В под</t>
  </si>
  <si>
    <t>ДСМ</t>
  </si>
  <si>
    <t>Нов!</t>
  </si>
  <si>
    <t>Доп</t>
  </si>
  <si>
    <t>Зима</t>
  </si>
  <si>
    <t>Издание</t>
  </si>
  <si>
    <t>Давай играть</t>
  </si>
  <si>
    <t>Играю сам</t>
  </si>
  <si>
    <t>Учусь играть</t>
  </si>
  <si>
    <t>Я играю</t>
  </si>
  <si>
    <t>Почитаем. К.Чуковский. Мойдодыр</t>
  </si>
  <si>
    <t>Почитаем. К.Чуковский. Муха-цокотуха</t>
  </si>
  <si>
    <t>Почитаем. К.Чуковский. Тараканище</t>
  </si>
  <si>
    <t>Почитаем. Лиса-ночлежница</t>
  </si>
  <si>
    <t>Почитаем. Медведь и стариковы дочки</t>
  </si>
  <si>
    <t>Почитаем. Теремок</t>
  </si>
  <si>
    <t>Почитаем. Три поросенка</t>
  </si>
  <si>
    <t>В лесу</t>
  </si>
  <si>
    <t>Веселый транспорт</t>
  </si>
  <si>
    <t>Во дворе</t>
  </si>
  <si>
    <t>Зоопарк</t>
  </si>
  <si>
    <t>Играем с буквами и словами</t>
  </si>
  <si>
    <t>Полетели, поехали</t>
  </si>
  <si>
    <t>Счет</t>
  </si>
  <si>
    <t>Азбука</t>
  </si>
  <si>
    <t>Азбука для мальчиков</t>
  </si>
  <si>
    <t>Дикие животные</t>
  </si>
  <si>
    <t>Домашние животные</t>
  </si>
  <si>
    <t>Собираем урожай</t>
  </si>
  <si>
    <t>Транспорт</t>
  </si>
  <si>
    <t>Фрукты и ягоды</t>
  </si>
  <si>
    <t>Веселое путешествие</t>
  </si>
  <si>
    <t>Веселые каникулы</t>
  </si>
  <si>
    <t>Звезды сцены</t>
  </si>
  <si>
    <t>Летнее приключение</t>
  </si>
  <si>
    <t>Модная коллекция</t>
  </si>
  <si>
    <t>Путешествие с друзьями</t>
  </si>
  <si>
    <t>Собираемся на праздник</t>
  </si>
  <si>
    <t>У нас сегодня вечеринка</t>
  </si>
  <si>
    <t>Раскраска для мальчиков</t>
  </si>
  <si>
    <t>Раскрась сам</t>
  </si>
  <si>
    <t>Раскрась сказку</t>
  </si>
  <si>
    <t>Азбука в картинках</t>
  </si>
  <si>
    <t>Давай считать!</t>
  </si>
  <si>
    <t>Маленькие леди</t>
  </si>
  <si>
    <t>Мои принцессы</t>
  </si>
  <si>
    <t>Умная техника</t>
  </si>
  <si>
    <t>Для мальчиков</t>
  </si>
  <si>
    <t>Любопытный котенок</t>
  </si>
  <si>
    <t>Маленький утенок</t>
  </si>
  <si>
    <t>Мальчикам</t>
  </si>
  <si>
    <t>Солнышко</t>
  </si>
  <si>
    <t>Вот мы какие!</t>
  </si>
  <si>
    <t>Для малыша</t>
  </si>
  <si>
    <t>Лучшая первая раскраска</t>
  </si>
  <si>
    <t>Малышам</t>
  </si>
  <si>
    <t>Мои любимые зверята</t>
  </si>
  <si>
    <t>Настоящие принцессы</t>
  </si>
  <si>
    <t>О животных</t>
  </si>
  <si>
    <t>Про зверят</t>
  </si>
  <si>
    <t>Раскрась, малыш</t>
  </si>
  <si>
    <t>Тебе, малыш</t>
  </si>
  <si>
    <t>Я рисую сам</t>
  </si>
  <si>
    <t>Большое путешествие</t>
  </si>
  <si>
    <t>Животные</t>
  </si>
  <si>
    <t>Игрушки</t>
  </si>
  <si>
    <t>По дорогам и морям</t>
  </si>
  <si>
    <t>Прекрасные принцессы</t>
  </si>
  <si>
    <t>Техника</t>
  </si>
  <si>
    <t>Веселые принцессы</t>
  </si>
  <si>
    <t>Принцессы</t>
  </si>
  <si>
    <t>Самые модные</t>
  </si>
  <si>
    <t>Девочкам</t>
  </si>
  <si>
    <t>Мир техники</t>
  </si>
  <si>
    <t>Техника мальчикам</t>
  </si>
  <si>
    <t>Я рисую</t>
  </si>
  <si>
    <t>Для Вас, девочки</t>
  </si>
  <si>
    <t>Маленькому художнику</t>
  </si>
  <si>
    <t>Мои куклы</t>
  </si>
  <si>
    <t>На суше и на море</t>
  </si>
  <si>
    <t>Нужная техника</t>
  </si>
  <si>
    <t>Рисуем машины</t>
  </si>
  <si>
    <t>Рисуем технику</t>
  </si>
  <si>
    <t>Учусь рисовать</t>
  </si>
  <si>
    <t>Чудо-машины</t>
  </si>
  <si>
    <t>РАСКРАСКИ ДЛЯ МАЛЫШЕЙ С КРУПНЫМ КОНТУРОМ *ПЕРВАЯ РАСКРАСКА*</t>
  </si>
  <si>
    <t>Веселые рисунки</t>
  </si>
  <si>
    <t>Время рисовать</t>
  </si>
  <si>
    <t>Давай рисовать</t>
  </si>
  <si>
    <t>Для малышей</t>
  </si>
  <si>
    <t>Для малюток</t>
  </si>
  <si>
    <t>Кто какого цвета?</t>
  </si>
  <si>
    <t>Малышу</t>
  </si>
  <si>
    <t>Мои рисунки</t>
  </si>
  <si>
    <t>Мои первые рисунки</t>
  </si>
  <si>
    <t>Моя раскраска</t>
  </si>
  <si>
    <t>Первые рисунки</t>
  </si>
  <si>
    <t>Порисуй-ка</t>
  </si>
  <si>
    <t>Я умею рисовать</t>
  </si>
  <si>
    <t>Раскраски для ДЕВОЧЕК</t>
  </si>
  <si>
    <t>Все для девочек</t>
  </si>
  <si>
    <t>Для принцессы</t>
  </si>
  <si>
    <t>Мои любимые принцессы</t>
  </si>
  <si>
    <t>Такие разные принцессы</t>
  </si>
  <si>
    <t>Раскраски для МАЛЬЧИКОВ</t>
  </si>
  <si>
    <t>Автомобили большого города</t>
  </si>
  <si>
    <t>Военная техника</t>
  </si>
  <si>
    <t>Спешим на помощь</t>
  </si>
  <si>
    <t>Раскраски универсальные (для девочек и мальчиков)</t>
  </si>
  <si>
    <t>Веселая раскраска</t>
  </si>
  <si>
    <t>В зоопарке</t>
  </si>
  <si>
    <t>Веселый художник</t>
  </si>
  <si>
    <t>Мы решаем и рисуем</t>
  </si>
  <si>
    <t>Считаем и рисуем</t>
  </si>
  <si>
    <t>Большие машины</t>
  </si>
  <si>
    <t>Забавный мир</t>
  </si>
  <si>
    <t>Лето</t>
  </si>
  <si>
    <t>Машины в городе</t>
  </si>
  <si>
    <t xml:space="preserve">Машины-помощники </t>
  </si>
  <si>
    <t>Мы играем</t>
  </si>
  <si>
    <t>Сказки</t>
  </si>
  <si>
    <t>Сказочная прогулка</t>
  </si>
  <si>
    <t>Страна принцесс</t>
  </si>
  <si>
    <t>Чудо-космос</t>
  </si>
  <si>
    <t>Веселая поляна</t>
  </si>
  <si>
    <t>Веселые уроки</t>
  </si>
  <si>
    <t>Веселый мир</t>
  </si>
  <si>
    <t>Вкусные овощи</t>
  </si>
  <si>
    <t>Военные корабли</t>
  </si>
  <si>
    <t>Забавные зверята</t>
  </si>
  <si>
    <t>Знакомимся со звуками</t>
  </si>
  <si>
    <t>Красавицы</t>
  </si>
  <si>
    <t>Любимые игрушки</t>
  </si>
  <si>
    <t>Любимые машины</t>
  </si>
  <si>
    <t>Любимые принцессы</t>
  </si>
  <si>
    <t>Машины нашего города</t>
  </si>
  <si>
    <t>Модницы</t>
  </si>
  <si>
    <t>Модные девочки</t>
  </si>
  <si>
    <t>Мои любимые игрушки</t>
  </si>
  <si>
    <t>Овощи</t>
  </si>
  <si>
    <t>Озорные зверята</t>
  </si>
  <si>
    <t>Разноцветные друзья</t>
  </si>
  <si>
    <t>Самые любимые</t>
  </si>
  <si>
    <t xml:space="preserve">Самые прекрасные </t>
  </si>
  <si>
    <t>Самолеты</t>
  </si>
  <si>
    <t>Техника вокруг нас</t>
  </si>
  <si>
    <t>У нас в лесу</t>
  </si>
  <si>
    <t>Чудесные зверята</t>
  </si>
  <si>
    <t>Я рисую машины</t>
  </si>
  <si>
    <t>Ягоды и фрукты</t>
  </si>
  <si>
    <t>Веселая техника</t>
  </si>
  <si>
    <t>Веселый карандаш</t>
  </si>
  <si>
    <t>Забавные животные</t>
  </si>
  <si>
    <t>Машины</t>
  </si>
  <si>
    <t>Милые зверушки</t>
  </si>
  <si>
    <t>Модный мир</t>
  </si>
  <si>
    <t>Самые красивые</t>
  </si>
  <si>
    <t>Хочу рисовать</t>
  </si>
  <si>
    <t>Давай прокатимся</t>
  </si>
  <si>
    <t>Забавные занятия</t>
  </si>
  <si>
    <t>От слона до бегемота</t>
  </si>
  <si>
    <t>Поиграем вместе</t>
  </si>
  <si>
    <t>Привет из леса</t>
  </si>
  <si>
    <t>Веселые картинки</t>
  </si>
  <si>
    <t>Вот так зверята!</t>
  </si>
  <si>
    <t>Для маленьких принцесс</t>
  </si>
  <si>
    <t>Мои любимые куклы</t>
  </si>
  <si>
    <t>Очаровательные принцессы</t>
  </si>
  <si>
    <t>Страна зверей</t>
  </si>
  <si>
    <t>Умные зверята</t>
  </si>
  <si>
    <t>Чудесная техника</t>
  </si>
  <si>
    <t>Моя азбука</t>
  </si>
  <si>
    <t>Моя семья</t>
  </si>
  <si>
    <t>Что нас окружает?</t>
  </si>
  <si>
    <t>Я учусь</t>
  </si>
  <si>
    <t>Вита</t>
  </si>
  <si>
    <t>Дана</t>
  </si>
  <si>
    <t>Даша</t>
  </si>
  <si>
    <t>Инна</t>
  </si>
  <si>
    <t>Ира</t>
  </si>
  <si>
    <t>Катя</t>
  </si>
  <si>
    <t>Лена</t>
  </si>
  <si>
    <t>Лиза</t>
  </si>
  <si>
    <t>Лиля</t>
  </si>
  <si>
    <t>Маша</t>
  </si>
  <si>
    <t>Настя</t>
  </si>
  <si>
    <t>Наташа</t>
  </si>
  <si>
    <t>Никита</t>
  </si>
  <si>
    <t>Полина</t>
  </si>
  <si>
    <t>Рита</t>
  </si>
  <si>
    <t>Саша</t>
  </si>
  <si>
    <t>Таня</t>
  </si>
  <si>
    <t>Яна</t>
  </si>
  <si>
    <t>Веселые игрушки</t>
  </si>
  <si>
    <t>Веселые занятия</t>
  </si>
  <si>
    <t>Время суток</t>
  </si>
  <si>
    <t>Вырезай, малыш</t>
  </si>
  <si>
    <t>Вырезаю сам</t>
  </si>
  <si>
    <t>Зверята</t>
  </si>
  <si>
    <t>Маленькие друзья</t>
  </si>
  <si>
    <t>На дороге</t>
  </si>
  <si>
    <t>На лесной полянке</t>
  </si>
  <si>
    <t>Наша техника</t>
  </si>
  <si>
    <t>Одень куклу</t>
  </si>
  <si>
    <t>Первая техника</t>
  </si>
  <si>
    <t>Смешные малыши</t>
  </si>
  <si>
    <t>Техника в городе</t>
  </si>
  <si>
    <t>Я вырезаю сам</t>
  </si>
  <si>
    <t>Я учусь вырезать</t>
  </si>
  <si>
    <t>Т.Горбачева "Букварь от А до Я"</t>
  </si>
  <si>
    <t>Обучение грамоте. Веселые линии</t>
  </si>
  <si>
    <t>Обучение грамоте. Учимся писать</t>
  </si>
  <si>
    <t>Обучение грамоте. Учимся писать буквы. Часть 2</t>
  </si>
  <si>
    <t>Обучение грамоте. Развиваем устную речь.</t>
  </si>
  <si>
    <t>Математика. Учимся решать задачи. Для самых маленьких</t>
  </si>
  <si>
    <t>Математика. Развиваем математические способности.</t>
  </si>
  <si>
    <t>Математика. Часть 1</t>
  </si>
  <si>
    <t>Математика. Часть 2</t>
  </si>
  <si>
    <t>Математика. Знакомство с цифрами</t>
  </si>
  <si>
    <t>Математика. Учимся писать цифры</t>
  </si>
  <si>
    <t>Математика. Учимся сравнивать</t>
  </si>
  <si>
    <t>Математика. Знакомство с геометрией</t>
  </si>
  <si>
    <t>Математика. Учимся решать задачи</t>
  </si>
  <si>
    <t>Геометрические фигуры</t>
  </si>
  <si>
    <t>Грибы</t>
  </si>
  <si>
    <t>Деревья</t>
  </si>
  <si>
    <t>Еда</t>
  </si>
  <si>
    <t>Животные Африки</t>
  </si>
  <si>
    <t>Инструменты</t>
  </si>
  <si>
    <t>Кто где живет?</t>
  </si>
  <si>
    <t>Мебель</t>
  </si>
  <si>
    <t>Музыкальные инструменты</t>
  </si>
  <si>
    <t>Предметы личной гигиены</t>
  </si>
  <si>
    <t>Природные явления</t>
  </si>
  <si>
    <t>Сравнения</t>
  </si>
  <si>
    <t>Цвета</t>
  </si>
  <si>
    <t>Цветы</t>
  </si>
  <si>
    <t>Цифры</t>
  </si>
  <si>
    <t>Эмоции и чувства</t>
  </si>
  <si>
    <t>Азбука и счет английская разрезная</t>
  </si>
  <si>
    <t>Азбука разрезная</t>
  </si>
  <si>
    <t>Алфавит разрезной 00007</t>
  </si>
  <si>
    <t>Алфавит в картинках</t>
  </si>
  <si>
    <t>Лесные ягоды</t>
  </si>
  <si>
    <t>Обувь</t>
  </si>
  <si>
    <t>Ягоды</t>
  </si>
  <si>
    <t xml:space="preserve">Animals животные </t>
  </si>
  <si>
    <t>Colours цвета</t>
  </si>
  <si>
    <t>Домашние птицы</t>
  </si>
  <si>
    <t>Живой уголок</t>
  </si>
  <si>
    <t xml:space="preserve">Звуки вокруг нас </t>
  </si>
  <si>
    <t>Комнатные растения</t>
  </si>
  <si>
    <t>Мама и малыш</t>
  </si>
  <si>
    <t>Одежда</t>
  </si>
  <si>
    <t>Перелетные птицы</t>
  </si>
  <si>
    <t>Познакомимся со звуками</t>
  </si>
  <si>
    <t>Посуда</t>
  </si>
  <si>
    <t>Спецтехника</t>
  </si>
  <si>
    <t>Считаем на английском</t>
  </si>
  <si>
    <t>У кого какой малыш?</t>
  </si>
  <si>
    <t>Фрукты</t>
  </si>
  <si>
    <t>Цифры и счет</t>
  </si>
  <si>
    <t>Буквы и слова</t>
  </si>
  <si>
    <t>Веселый счет</t>
  </si>
  <si>
    <t>Все по клеточкам</t>
  </si>
  <si>
    <t>Изучаем счет</t>
  </si>
  <si>
    <t>Мои первые буквы</t>
  </si>
  <si>
    <t>Нарисуй, раскрась</t>
  </si>
  <si>
    <t>Первая азбука</t>
  </si>
  <si>
    <t>Первые буквы</t>
  </si>
  <si>
    <t>Пишем буквы</t>
  </si>
  <si>
    <t>Пишем и рисуем по клеточкам</t>
  </si>
  <si>
    <t>Рисуем играя</t>
  </si>
  <si>
    <t>Рисуем первые фигуры</t>
  </si>
  <si>
    <t>Рисуем фигуры</t>
  </si>
  <si>
    <t>Уроки для ребят</t>
  </si>
  <si>
    <t>Учимся вместе</t>
  </si>
  <si>
    <t>Учимся писать</t>
  </si>
  <si>
    <t>Учимся писать по клеточкам</t>
  </si>
  <si>
    <t>Учимся писать по точкам</t>
  </si>
  <si>
    <t>Учусь писать</t>
  </si>
  <si>
    <t>Я пишу сам</t>
  </si>
  <si>
    <t>Я учусь писать</t>
  </si>
  <si>
    <t>Я учусь писать по контуру</t>
  </si>
  <si>
    <t>Большие буквы</t>
  </si>
  <si>
    <t>Веселые буквы</t>
  </si>
  <si>
    <t>Веселые линии</t>
  </si>
  <si>
    <t>Веселые прописи</t>
  </si>
  <si>
    <t>Волшебные линии</t>
  </si>
  <si>
    <t>Мои первые прописи</t>
  </si>
  <si>
    <t>Мой первый счет</t>
  </si>
  <si>
    <t>От буквы к букве</t>
  </si>
  <si>
    <t>Пишем буквы и слова</t>
  </si>
  <si>
    <t>Пишем по клеточкам</t>
  </si>
  <si>
    <t>Раз, два, три</t>
  </si>
  <si>
    <t>От точки к точке/прописи</t>
  </si>
  <si>
    <t>Первые уроки/прописи</t>
  </si>
  <si>
    <t>Раскрась сам / прописи</t>
  </si>
  <si>
    <t>Тренируем руку/прописи</t>
  </si>
  <si>
    <t>Волк и козлята</t>
  </si>
  <si>
    <t>Гуси мои, гуси!</t>
  </si>
  <si>
    <t>Гуси-лебеди</t>
  </si>
  <si>
    <t>Два жадных медвежонка</t>
  </si>
  <si>
    <t>Двенадцать месяцев</t>
  </si>
  <si>
    <t>Дюймовочка</t>
  </si>
  <si>
    <t>Заяц-хваста</t>
  </si>
  <si>
    <t>Зимовье</t>
  </si>
  <si>
    <t>Коза-дереза</t>
  </si>
  <si>
    <t>Колобок</t>
  </si>
  <si>
    <t>Колосок</t>
  </si>
  <si>
    <t>Кот и лиса</t>
  </si>
  <si>
    <t>Курочка Ряба</t>
  </si>
  <si>
    <t>Лиса, заяц и петух</t>
  </si>
  <si>
    <t>Лисичка-сестричка и серый волк</t>
  </si>
  <si>
    <t>Петушок и бобовое зернышко</t>
  </si>
  <si>
    <t>Петушок-золотой гребешок</t>
  </si>
  <si>
    <t>По щучьему веленью</t>
  </si>
  <si>
    <t>Репка</t>
  </si>
  <si>
    <t>Теремок</t>
  </si>
  <si>
    <t>Тили-бом</t>
  </si>
  <si>
    <t>Три поросенка</t>
  </si>
  <si>
    <t>У страха глаза велики</t>
  </si>
  <si>
    <t>Чудесная азбука</t>
  </si>
  <si>
    <t>Бременские музыканты</t>
  </si>
  <si>
    <t>Кощей Бессмертный</t>
  </si>
  <si>
    <t>Красная Шапочка</t>
  </si>
  <si>
    <t>Крошечка-Хаврошечка</t>
  </si>
  <si>
    <t>Любимая мама</t>
  </si>
  <si>
    <t>Петушок золотой гребешок и жерновки</t>
  </si>
  <si>
    <t>Снегурочка</t>
  </si>
  <si>
    <t>Хитрая лиса</t>
  </si>
  <si>
    <t>Царевна-лягушка</t>
  </si>
  <si>
    <t>К.Чуковский "Топтыгин и лиса"</t>
  </si>
  <si>
    <t>Азбука мальчикам</t>
  </si>
  <si>
    <t>Английская азбука для малышей</t>
  </si>
  <si>
    <t>Кот в сапогах</t>
  </si>
  <si>
    <t>Лисичка со скалочкой</t>
  </si>
  <si>
    <t>Морозко</t>
  </si>
  <si>
    <t>Теремок в стихах</t>
  </si>
  <si>
    <t>К.Чуковский "Бармалей"</t>
  </si>
  <si>
    <t>К.Чуковский Краденое солнце</t>
  </si>
  <si>
    <t>К.Чуковский "Путаница"</t>
  </si>
  <si>
    <t>К.Чуковский "Тараканище"</t>
  </si>
  <si>
    <t>К.Чуковский Телефон</t>
  </si>
  <si>
    <t>К.Чуковский "Федорино горе"</t>
  </si>
  <si>
    <t>Давай дружить</t>
  </si>
  <si>
    <t>Думы</t>
  </si>
  <si>
    <t>Лиса и журавль</t>
  </si>
  <si>
    <t>Медвежата</t>
  </si>
  <si>
    <t>Мой папа</t>
  </si>
  <si>
    <t>Муха-певуха</t>
  </si>
  <si>
    <t>Счет для малышей</t>
  </si>
  <si>
    <t>В. Степанов "Веснушки"</t>
  </si>
  <si>
    <t>В.Степанов "День рождения Колокольчика"</t>
  </si>
  <si>
    <t>В.Степанов "Лесные звезды"</t>
  </si>
  <si>
    <t>В.Степанов "Подковки"</t>
  </si>
  <si>
    <t>В.Степанов "Серебряный ключик"</t>
  </si>
  <si>
    <t>В.Степанов "Тропинка в сказку"</t>
  </si>
  <si>
    <t>Капустный лист</t>
  </si>
  <si>
    <t>Мужик и медведь</t>
  </si>
  <si>
    <t>Сестрица Аленушка и братец Иванушка</t>
  </si>
  <si>
    <t>Царевна-Несмеяна</t>
  </si>
  <si>
    <t>Я учусь читать</t>
  </si>
  <si>
    <t>Букварь обложка с серебряной фольгой</t>
  </si>
  <si>
    <t>В мире животных обложка с золотой  фольгой</t>
  </si>
  <si>
    <t>Животный мир Земли обложка с золотой  фольгой</t>
  </si>
  <si>
    <t>Мудрые сказки обложка с золотой фольгой</t>
  </si>
  <si>
    <t>Сказки обложка с золотой  фольгой</t>
  </si>
  <si>
    <t>Сказки и потешки обложка с золотой  фольгой</t>
  </si>
  <si>
    <t>Страна сказок обложка с золотой фольгой</t>
  </si>
  <si>
    <t>А.Барто "Книга стихов" обложка с золотой фольгой</t>
  </si>
  <si>
    <t>К.Чуковский "Муха-Цокотуха.Сказки" обложка с золотой фольгой</t>
  </si>
  <si>
    <t>К.Чуковский "Сказки" обложка с золотой фольгой</t>
  </si>
  <si>
    <t>Азбука и счет</t>
  </si>
  <si>
    <t>Букварь</t>
  </si>
  <si>
    <t>В мире животных</t>
  </si>
  <si>
    <t>Животный мир Земли</t>
  </si>
  <si>
    <t>Любимые сказки</t>
  </si>
  <si>
    <t>Мудрые сказки</t>
  </si>
  <si>
    <t>Сказки и потешки</t>
  </si>
  <si>
    <t>Страна сказок</t>
  </si>
  <si>
    <t>В.Степанов "Стихи и сказки"</t>
  </si>
  <si>
    <t xml:space="preserve">К.Чуковский "Муха-Цокотуха.Сказки" </t>
  </si>
  <si>
    <t xml:space="preserve">К.Чуковский "Сказки" </t>
  </si>
  <si>
    <t>А.Барто "Книга стихов"</t>
  </si>
  <si>
    <t>Азбука и счёт для малышей</t>
  </si>
  <si>
    <t>Веселый урок</t>
  </si>
  <si>
    <t>Волшебные сказки</t>
  </si>
  <si>
    <t>Времена года</t>
  </si>
  <si>
    <t>Лучшие сказки/ по слогам</t>
  </si>
  <si>
    <t>Мир животных</t>
  </si>
  <si>
    <t>Мои волшебные сказки/ по слогам</t>
  </si>
  <si>
    <t>Мои любимые сказки</t>
  </si>
  <si>
    <t>Стихи для мальчиков</t>
  </si>
  <si>
    <t>Я учусь считать</t>
  </si>
  <si>
    <t>К.Чуковский "Айболит и другие сказки"</t>
  </si>
  <si>
    <t>К.Чуковский "Сказки и стихи"</t>
  </si>
  <si>
    <t>К.Чуковский "Тараканище и другие сказки"</t>
  </si>
  <si>
    <t>В гостях у зверят</t>
  </si>
  <si>
    <t>Веселые овощи</t>
  </si>
  <si>
    <t>Гуси, мои гуси</t>
  </si>
  <si>
    <t>Загадки</t>
  </si>
  <si>
    <t>Лесная полянка</t>
  </si>
  <si>
    <t>Лесные друзья</t>
  </si>
  <si>
    <t>Лесные тропинки</t>
  </si>
  <si>
    <t>Мои друзья</t>
  </si>
  <si>
    <t>О зверятах</t>
  </si>
  <si>
    <t>Подводное путешествие</t>
  </si>
  <si>
    <t>Поехали</t>
  </si>
  <si>
    <t>Потешки</t>
  </si>
  <si>
    <t>Прогулка в зоопарк</t>
  </si>
  <si>
    <t>Прятки на грядке</t>
  </si>
  <si>
    <t>Пузырь, соломинка и лапоть</t>
  </si>
  <si>
    <t>Скороговорки малышам</t>
  </si>
  <si>
    <t>Умные машины</t>
  </si>
  <si>
    <t xml:space="preserve">Во саду ли в огороде </t>
  </si>
  <si>
    <t>Где кто живет?</t>
  </si>
  <si>
    <t>Где чей дом?</t>
  </si>
  <si>
    <t>Звуки</t>
  </si>
  <si>
    <t>Кто здесь живет?</t>
  </si>
  <si>
    <t>Магазин</t>
  </si>
  <si>
    <t>Мы готовим</t>
  </si>
  <si>
    <t>Объемные фигуры</t>
  </si>
  <si>
    <t>Транспорт вокруг нас</t>
  </si>
  <si>
    <t>Учимся сравнивать</t>
  </si>
  <si>
    <t>Отгадай-ка</t>
  </si>
  <si>
    <t>Медведь</t>
  </si>
  <si>
    <t>Три сокола</t>
  </si>
  <si>
    <t>Крылатый, мохнатый и масленый</t>
  </si>
  <si>
    <t>Рукавичка</t>
  </si>
  <si>
    <t>К.Чуковский "Краденое солнце"</t>
  </si>
  <si>
    <t>Бабка-Ёжка</t>
  </si>
  <si>
    <t>Забавные потешки</t>
  </si>
  <si>
    <t>Загадки для малышей</t>
  </si>
  <si>
    <t>Лесные жители</t>
  </si>
  <si>
    <t>Пожарная техника</t>
  </si>
  <si>
    <t>Про машины</t>
  </si>
  <si>
    <t>Шалунишки</t>
  </si>
  <si>
    <t>Весёлые стихи</t>
  </si>
  <si>
    <t>Книжка о технике</t>
  </si>
  <si>
    <t>Любимые стихи о животных</t>
  </si>
  <si>
    <t>Отгадай, кто это?</t>
  </si>
  <si>
    <t>Поиграть решили в прятки</t>
  </si>
  <si>
    <t>Хит!</t>
  </si>
  <si>
    <t>82 наклейки</t>
  </si>
  <si>
    <t>Бумага 100% белизны</t>
  </si>
  <si>
    <t>32 наклейки</t>
  </si>
  <si>
    <t>51 наклейка</t>
  </si>
  <si>
    <t>129 многоразовых наклеек</t>
  </si>
  <si>
    <t>170 многоразовых наклеек</t>
  </si>
  <si>
    <t>48 наклеек</t>
  </si>
  <si>
    <t>224 наклейки</t>
  </si>
  <si>
    <t>200 наклеек</t>
  </si>
  <si>
    <t>253 наклейки</t>
  </si>
  <si>
    <t>199 наклеек</t>
  </si>
  <si>
    <t>215 наклеек</t>
  </si>
  <si>
    <t>80 наклеек</t>
  </si>
  <si>
    <t>с цветными точками</t>
  </si>
  <si>
    <t>с черными точками</t>
  </si>
  <si>
    <t>КРУПНЫЙ КОНТУР</t>
  </si>
  <si>
    <t>64 страницы</t>
  </si>
  <si>
    <t>КРУПНЫЙ КОНТУР, 64 страницы</t>
  </si>
  <si>
    <t>Раскраска ПО ЦИФРАМ</t>
  </si>
  <si>
    <t>мальчик</t>
  </si>
  <si>
    <r>
      <t>Татьяна Горбачёва</t>
    </r>
    <r>
      <rPr>
        <sz val="8"/>
        <rFont val="Tahoma"/>
        <family val="2"/>
        <charset val="204"/>
      </rPr>
      <t>, рисованные иллюстрации</t>
    </r>
  </si>
  <si>
    <t>Татьяна Горбачёва</t>
  </si>
  <si>
    <t>английский язык</t>
  </si>
  <si>
    <t>945 х 405 мм</t>
  </si>
  <si>
    <t>940 х 420 мм</t>
  </si>
  <si>
    <t>Т.Горбачева</t>
  </si>
  <si>
    <t>сказка, рисованные иллюстрации</t>
  </si>
  <si>
    <t>потешки, пушистики</t>
  </si>
  <si>
    <t>сказка, пушистики</t>
  </si>
  <si>
    <t>сказка</t>
  </si>
  <si>
    <r>
      <t xml:space="preserve">Владимир Степанов,   </t>
    </r>
    <r>
      <rPr>
        <sz val="8"/>
        <rFont val="Tahoma"/>
        <family val="2"/>
        <charset val="204"/>
      </rPr>
      <t xml:space="preserve">                               сказка, компьютерная графика</t>
    </r>
  </si>
  <si>
    <t>стихи, пушистики</t>
  </si>
  <si>
    <t>азбука и счет</t>
  </si>
  <si>
    <t>букварь, рисованные иллюстрации</t>
  </si>
  <si>
    <t>стихи про животных, рисованные иллюстрации</t>
  </si>
  <si>
    <t>рисованные иллюстрации, сказки: Царевна-лягушка, Баба-яга, Золотой топор, Царевна-несмеяна</t>
  </si>
  <si>
    <t>рисованные иллюстрации, сказки: Теремок, Петушок-золотой гребешок, Волк и козлята, Два медвежонка, 
Колобок, Колосок, В гостях у солнышка</t>
  </si>
  <si>
    <t>рисованные иллюстрации, сказки: Зимовье, Рукавичка, Крылатый, мохнатый и масленый, Курочка Ряба,
Лиса, заяц и петух, Гуси, мои гуси, Кошкин дом</t>
  </si>
  <si>
    <t>рисованные иллюстрации, сказки: Чудо, Арык в поле, Кощей Бессмертный, Леший, Три сокола, Король-лягушонок</t>
  </si>
  <si>
    <t>сборник стихов А.Барто</t>
  </si>
  <si>
    <t>Муха-цокотуха, Телефон, Тараканище, Мойдодыр</t>
  </si>
  <si>
    <t>Айболит, Бармалей</t>
  </si>
  <si>
    <t>Красная Шапочка, Морозко, Маша и Медведь, По щучему велению, Двенадцать месяцев, Кот в сапогах</t>
  </si>
  <si>
    <t>Теремок, Петушок-золотой гребешок, Волк и козлята, Два медведя, Колосок и др.</t>
  </si>
  <si>
    <t>Зимовье, Рукавичка, Курочка Ряба, Крылатый, мохнатый и масляный, Лиса, заяц и петух, потешки</t>
  </si>
  <si>
    <t>Владимир Степанов,                                                             сборник стихов и сказок</t>
  </si>
  <si>
    <t>азбука</t>
  </si>
  <si>
    <t>азбука и счет, рисованные иллюстрации</t>
  </si>
  <si>
    <t>Сказка про Зайку, стихи о правилах поведения</t>
  </si>
  <si>
    <t>рисованные иллюстрации, сказки: Звери в яме, Гуси-лебеди, Двенадцать месяцев, Кривая уточка, Снегурочка</t>
  </si>
  <si>
    <t>рисованные иллюстрации, стихи про времена года, цвета, время суток, сказка Двенадцать месяцев</t>
  </si>
  <si>
    <t>рисованные иллюстрации, сказки: Царевна-Несмеяна, Кощей Бессмертный, Золотой топор, Белая уточка, Сестрица Аленушка и братец Иванушка</t>
  </si>
  <si>
    <t>животные и птицы континентов, рисованные иллюстрации, стихи</t>
  </si>
  <si>
    <t>рисованные иллюстрации, сказки: Три сокола, Чудо, Арык в поле, Кот и лиса, Король-лягушонок</t>
  </si>
  <si>
    <t>Коза-дереза, Курочка Ряба, Лисичка-сестричка и серый волк, Теремок, У страха глаза велики</t>
  </si>
  <si>
    <t xml:space="preserve">рисованные иллюстрации; русские народные сказки: Морозко в обработке А.Афанасьева, Кот в сапогах, Красная шапочка, По щучьему велению </t>
  </si>
  <si>
    <t>счет в стихах, задачки, пушистики</t>
  </si>
  <si>
    <t>Муха-Цокотуха, Слониха читает, Мойдодыр, Черепаха, Телефон, Радость, Закаляка, Ежики смеются, Поросенок</t>
  </si>
  <si>
    <t>стихи, рисованные иллюстрации</t>
  </si>
  <si>
    <t>загадки в стихах</t>
  </si>
  <si>
    <t>загадки, пушистики</t>
  </si>
  <si>
    <t>загадки, рисованные иллюстрации</t>
  </si>
  <si>
    <t>загадки в стихах, пушистики</t>
  </si>
  <si>
    <t xml:space="preserve">web-ресурсы:    slovo-vtb@mail.ru ;  www.slovo-book.ru          </t>
  </si>
  <si>
    <t>ISBN</t>
  </si>
  <si>
    <t>9785912826382</t>
  </si>
  <si>
    <t>Цена прайс,руб</t>
  </si>
  <si>
    <t>Цена со скидкой, руб</t>
  </si>
  <si>
    <t>Год издания</t>
  </si>
  <si>
    <t>2022</t>
  </si>
  <si>
    <t>2021</t>
  </si>
  <si>
    <t>2020</t>
  </si>
  <si>
    <t>2019</t>
  </si>
  <si>
    <t>2018</t>
  </si>
  <si>
    <t>2017</t>
  </si>
  <si>
    <t>2016</t>
  </si>
  <si>
    <t>В пачке, шт</t>
  </si>
  <si>
    <t>100/300</t>
  </si>
  <si>
    <t>120/10</t>
  </si>
  <si>
    <t>100/10</t>
  </si>
  <si>
    <t>80/10</t>
  </si>
  <si>
    <t>120/80/10</t>
  </si>
  <si>
    <t>Ваш заказ</t>
  </si>
  <si>
    <t>%</t>
  </si>
  <si>
    <t>Сумма Вашего заказа, руб</t>
  </si>
  <si>
    <t>Серия "ПОЧИТАЕМ"</t>
  </si>
  <si>
    <t xml:space="preserve">Красочные книжки для первого чтения в лакированной обложке с лощеными страницами.Формат: 20 х 26 см, 10 стр. + 2 стр. наклеек. Текст крупный и разделен на слоги. 82 наклейки в каждой книге: "приклей - подбери по тени" и "приклей по заданию к прочитанному тексту". </t>
  </si>
  <si>
    <t>РАСКРАСКИ серии "Я УЧУСЬ"</t>
  </si>
  <si>
    <t>Раскраски с НАКЛЕЙКАМИ в мягкой МЕЛОВАННОЙ обложке формата 20,5х28 см на 32 страницах, стикер 41х23 см, цветные странички (красочность 2+0) с увлекательными заданиями!</t>
  </si>
  <si>
    <t>СУПЕРРАСКРАСКИ серии "ВЕСЁЛАЯ КИСТОЧКА"</t>
  </si>
  <si>
    <r>
      <t xml:space="preserve">Формат 20,5х28 см, 32 стр, ПЛОТНЫЕ листы офсетной бумаги, раскрашиваются КРАСКАМИ, ФЛОМАСТЕРАМИ, карандашами. Раскрашенные иллюстрации </t>
    </r>
    <r>
      <rPr>
        <b/>
        <sz val="14"/>
        <color indexed="10"/>
        <rFont val="Tahoma"/>
        <family val="2"/>
        <charset val="204"/>
      </rPr>
      <t>НЕ ПРОСВЕЧИВАЮТСЯ</t>
    </r>
    <r>
      <rPr>
        <b/>
        <sz val="12"/>
        <color indexed="10"/>
        <rFont val="Tahoma"/>
        <family val="2"/>
        <charset val="204"/>
      </rPr>
      <t xml:space="preserve"> на обратной стороне! </t>
    </r>
  </si>
  <si>
    <t xml:space="preserve">РАСКРАСКИ серии "МИНИ-АЛЬБОМ С НАКЛЕЙКАМИ" </t>
  </si>
  <si>
    <t>Раскраска-альбом в мягкой МЕЛОВАННОЙ обложке формата 20 х 14 см, 32 стр, с НАКЛЕЙКАМИ - образцами для раскрашивания</t>
  </si>
  <si>
    <t>Серия "КНИЖКА С КАРТИНКАМИ"</t>
  </si>
  <si>
    <t>РАСКРАСКИ серии "ЗВЁЗДОЧКА"</t>
  </si>
  <si>
    <t>КНИГИ С НАКЛЕЙКАМИ</t>
  </si>
  <si>
    <t>Серия "МОЗАИКА НАКЛЕЕК"</t>
  </si>
  <si>
    <t xml:space="preserve">Книжка-мозаика с МНОГОРАЗОВЫМИ наклейками для детей 4-7 лет. Формат 16х22 см, игровое поле 32х22 см, 4 страницы с образцами готовых картинок + полноразмерный разворот с наклейками. </t>
  </si>
  <si>
    <t>Серия "КНИЖКА-ИГРУШКА"</t>
  </si>
  <si>
    <t xml:space="preserve">Развивающие книги формата 16х22 см с дополнительно раскладывающимися страницами, в мелованной обложке. Объем - 12 страниц + полноразмерный разворот с 48 наклейками. Наклейки нужно приклеить в специальные окошки на страницах книг, выполняя игровые задания. </t>
  </si>
  <si>
    <r>
      <t xml:space="preserve">Книжки в мелованной обложке, 20х26 см, 4 стр. В каждой - более </t>
    </r>
    <r>
      <rPr>
        <b/>
        <sz val="18"/>
        <color indexed="10"/>
        <rFont val="Tahoma"/>
        <family val="2"/>
        <charset val="204"/>
      </rPr>
      <t>50</t>
    </r>
    <r>
      <rPr>
        <b/>
        <sz val="12"/>
        <color indexed="10"/>
        <rFont val="Tahoma"/>
        <family val="2"/>
        <charset val="204"/>
      </rPr>
      <t xml:space="preserve"> наклеек животных или фруктов/овощей или транспорта. Наклейки  нужно приклеить на тени на внутренней стороне обложки, подобрав по силуэту, или  использовать самостоятельно как декоративные элементы. </t>
    </r>
  </si>
  <si>
    <t>Серия "НАКЛЕЙ-КА"</t>
  </si>
  <si>
    <t>Раскраска-альбом в мягкой МЕЛОВАННОЙ обложке формата 20 х 14 см, 48 стр, с НАКЛЕЙКАМИ - образцами для раскрашивания</t>
  </si>
  <si>
    <t>Серия "КНИЖКА С НАКЛЕЙКАМИ"</t>
  </si>
  <si>
    <r>
      <t xml:space="preserve">Книги на офсете в мелованной обложке формата 14 х 20 см, 18 стр., с НАКЛЕЙКАМИ, которые нужно приклеить в специальные места на страничках. В каждой - более </t>
    </r>
    <r>
      <rPr>
        <b/>
        <sz val="18"/>
        <color indexed="10"/>
        <rFont val="Tahoma"/>
        <family val="2"/>
        <charset val="204"/>
      </rPr>
      <t>80</t>
    </r>
    <r>
      <rPr>
        <b/>
        <sz val="12"/>
        <color indexed="10"/>
        <rFont val="Tahoma"/>
        <family val="2"/>
        <charset val="204"/>
      </rPr>
      <t xml:space="preserve"> наклеек. </t>
    </r>
  </si>
  <si>
    <t>ВОДНАЯ РАСКРАСКА</t>
  </si>
  <si>
    <t xml:space="preserve">Формат 20х20 см, 16 стр (8 иллюстраций), мелованная обложка. Качественно сделанные ВОДНЫЕ раскраски: ПЛОТНЫЕ листы офсетной бумаги, иллюстрации для раскрашивания ВОДОЙ только с одной стороны листа.  </t>
  </si>
  <si>
    <r>
      <t xml:space="preserve">Формат 20,5х28 см, 48 стр, ПЛОТНЫЕ листы офсетной бумаги, раскрашиваются КРАСКАМИ, ФЛОМАСТЕРАМИ, карандашами. Раскрашенные иллюстрации </t>
    </r>
    <r>
      <rPr>
        <b/>
        <sz val="14"/>
        <color indexed="10"/>
        <rFont val="Tahoma"/>
        <family val="2"/>
        <charset val="204"/>
      </rPr>
      <t>НЕ ПРОСВЕЧИВАЮТСЯ</t>
    </r>
    <r>
      <rPr>
        <b/>
        <sz val="12"/>
        <color indexed="10"/>
        <rFont val="Tahoma"/>
        <family val="2"/>
        <charset val="204"/>
      </rPr>
      <t xml:space="preserve"> на обратной стороне! </t>
    </r>
  </si>
  <si>
    <t xml:space="preserve">СУПЕРРАСКРАСКИ-МИНИ серии "ВЕСЁЛАЯ КИСТОЧКА"                                                                                                                                                                                        </t>
  </si>
  <si>
    <t xml:space="preserve">Суперраскраски альбомного формата 14х20 см, 32 стр. </t>
  </si>
  <si>
    <t xml:space="preserve"> Раскраски А4 формата 20х26 см  в МЕЛОВАННОЙ обложке на 8 стр. для самых маленьких с ОБРАЗЦАМИ для раскрашивания и КРУПНЫМ контуром. 8 картинок для раскрашивания</t>
  </si>
  <si>
    <t xml:space="preserve"> Раскраски А4 формата 20х26 см  в МЕЛОВАННОЙ обложке с принцессами и куклами. 8 страниц, 8 картинок для раскрашивания</t>
  </si>
  <si>
    <t xml:space="preserve"> Раскраски А4 формата 20х26 см в МЕЛОВАННОЙ обложке с машинами и техникой. 8 страниц, 8 картинок для раскрашивания</t>
  </si>
  <si>
    <t xml:space="preserve"> Раскраски А4 формата 20х26 см в МЕЛОВАННОЙ обложке. 8 страниц, 8 картинок для раскрашивания</t>
  </si>
  <si>
    <t>Серия "Длинная Раскраска-РАСКЛАДУШКА"</t>
  </si>
  <si>
    <t xml:space="preserve"> Раскраски-гармошки формата 21х28 см /в развернутом виде - 84х28 см/ на плотном офсете. Иллюстрации на всех страницах связаны друг с другом фоном и элементами рисунка, перетекают друг в друга, создавая общий рисунок.</t>
  </si>
  <si>
    <t>Серия "ВЕСЕЛЫЙ КАРАНДАШ"</t>
  </si>
  <si>
    <t>Раскраски в яркой МЕЛОВАННОЙ обложке формата 14х20 см с 8 офсетными стр.</t>
  </si>
  <si>
    <t xml:space="preserve">РАСКРАСКИ-невидимки серии "СТИРАЙ И ИГРАЙ"                                                                                                                                                                                                       </t>
  </si>
  <si>
    <t xml:space="preserve">10-страничные раскраски для дошкольников на МЕЛОВАННОЙ бумаге формата 16х22 см. Выполняя игровые задания на страницах книжек, нужно ПОТЕРЕТЬ МОНЕТКОЙ белые окошки и найти нужный ответ.                                                                    </t>
  </si>
  <si>
    <t xml:space="preserve">"РАСКРАСКА-НЕВИДИМКА"                                                                                                                                                                                                          </t>
  </si>
  <si>
    <t>Серия "КУКЛА - ВЫРЕЗАЙ И ИГРАЙ"</t>
  </si>
  <si>
    <t xml:space="preserve">Книга-вырезалка в плотной картонной обложке 16 х 21 см, 12 офсетных стр. С обложки нужно вырезать куклу, с блока - одежду для куклы. </t>
  </si>
  <si>
    <t>Серия "АППЛИКАЦИИ"</t>
  </si>
  <si>
    <t xml:space="preserve">Книга-АППЛИКАЦИЯ в мягкой обложке, 14 х 20 см, 14 стр. Вырезать части рисунка, приклеить на контур на специальных страничках. Яркие картинки-аппликации с закругленными контурами подойдут и для самых маленьких мастеров. </t>
  </si>
  <si>
    <t>ОБУЧАЮЩАЯ ПРОДУКЦИЯ</t>
  </si>
  <si>
    <t xml:space="preserve">Серия "ЧИТАЕМ ВМЕСТЕ" </t>
  </si>
  <si>
    <t>Авторский букварь Т.А. Горбачевой в твердом переплете 7БЦ, 20 х 27 см, 80 страниц с красочными полноцветными иллюстрациями</t>
  </si>
  <si>
    <t>РАБОЧИЕ ТЕТРАДИ</t>
  </si>
  <si>
    <t>ПЛАКАТЫ на картоне</t>
  </si>
  <si>
    <t>КАРТОЧКИ РАЗВИВАЮЩИЕ ДЛЯ ДОШКОЛЬНИКОВ</t>
  </si>
  <si>
    <t>Комплекты из 33 картонных карточек формата 12х12 см  в КАРТОННОЙ УПАКОВКЕ</t>
  </si>
  <si>
    <t>Комплекты из 12 картонных карточек формата 12х12 см</t>
  </si>
  <si>
    <t>Комплекты из 12 картонных карточек формата 11х11 см                                                                                 в упаковке с ЕВРОПОДВЕСОМ</t>
  </si>
  <si>
    <t>ПРОПИСИ</t>
  </si>
  <si>
    <t xml:space="preserve">Прописи формата 14х20 см, 14 полноЦВЕТНЫХ стр. на офсете с игровыми ЗАДАНИЯМИ </t>
  </si>
  <si>
    <t>ПРОПИСИ серии "ЗВЁЗДОЧКА"</t>
  </si>
  <si>
    <t>Обучающие увлекательные прописи А4 формата 20х26 см. в МЕЛОВАННОЙ обложке, 8 стр.</t>
  </si>
  <si>
    <t>Прописи на офсете в яркой МЕЛОВАННОЙ обложке, формата 14х20 см, блок 8 стр.</t>
  </si>
  <si>
    <t>КНИГИ В МЯГКОЙ ОБЛОЖКЕ</t>
  </si>
  <si>
    <t>Серия "МОЯ ЛЮБИМАЯ КНИЖКА"</t>
  </si>
  <si>
    <t>Книга на офсете в мелованной обложке, 13 х 20 см, 16 стр.+обложка. Самые ПЕРВЫЕ СКАЗКИ - в этой серии!</t>
  </si>
  <si>
    <t>Серия "МОЯ ПЕРВАЯ КНИЖКА"</t>
  </si>
  <si>
    <r>
      <t xml:space="preserve">Книга на офсете в </t>
    </r>
    <r>
      <rPr>
        <b/>
        <sz val="12"/>
        <color indexed="30"/>
        <rFont val="Tahoma"/>
        <family val="2"/>
        <charset val="204"/>
      </rPr>
      <t>МЕЛОВАННОЙ</t>
    </r>
    <r>
      <rPr>
        <b/>
        <sz val="12"/>
        <color indexed="10"/>
        <rFont val="Tahoma"/>
        <family val="2"/>
        <charset val="204"/>
      </rPr>
      <t xml:space="preserve"> обложке 4+0, 14 х 20 см,                                                          блок 12 стр. Лучшие СКАЗКИ - в этой серии!</t>
    </r>
  </si>
  <si>
    <t xml:space="preserve">Книги серии "ЧИТАЕМ ПО СЛОГАМ"  </t>
  </si>
  <si>
    <r>
      <t xml:space="preserve">Книги формата 16х22 см. в яркой </t>
    </r>
    <r>
      <rPr>
        <b/>
        <sz val="12"/>
        <color indexed="62"/>
        <rFont val="Tahoma"/>
        <family val="2"/>
        <charset val="204"/>
      </rPr>
      <t>МЕЛОВАННОЙ</t>
    </r>
    <r>
      <rPr>
        <b/>
        <sz val="12"/>
        <color indexed="10"/>
        <rFont val="Tahoma"/>
        <family val="2"/>
        <charset val="204"/>
      </rPr>
      <t xml:space="preserve"> обложке 4+0, блок 8 стр. Текст разделен ПО СЛОГАМ!</t>
    </r>
  </si>
  <si>
    <t>Книги формата 14х20 см, 14 полноЦВЕТНЫХ стр. на офсете.                                                                 Текст разделен ПО СЛОГАМ!</t>
  </si>
  <si>
    <t>КНИГИ В ТВЕРДОМ ПЕРЕПЛЕТЕ</t>
  </si>
  <si>
    <t xml:space="preserve">ЗОЛОТАЯ СЕРИЯ "Детям в подарок" </t>
  </si>
  <si>
    <t>Книга в твердом переплете 7БЦ, 20 х 27 см, 32 стр, КРАСОЧНЫЕ полноцветные иллюстрации, ОБЛОЖКА С ФОЛЬГОЙ</t>
  </si>
  <si>
    <t xml:space="preserve">Серия "ДЕТЯМ В ПОДАРОК" </t>
  </si>
  <si>
    <t>Книга в твердом переплете 7БЦ, 20 х 27 см, 32 стр, КРАСОЧНЫЕ полноцветные иллюстрации</t>
  </si>
  <si>
    <t xml:space="preserve"> </t>
  </si>
  <si>
    <t xml:space="preserve">Серия "КАПЕЛЬКА" </t>
  </si>
  <si>
    <t>Книга в твердом переплете 7БЦ, 14 х 20 см, 48 стр, КРАСОЧНЫЕ полноцветные иллюстрации</t>
  </si>
  <si>
    <t>КНИГИ НА КАРТОНЕ</t>
  </si>
  <si>
    <t xml:space="preserve">Книги с ГЛАЗКАМИ серии "ВЕСЕЛЫЕ ГЛАЗКИ" </t>
  </si>
  <si>
    <t xml:space="preserve">Книжки-ЛОТО на КАРТОНе серии "РАДУГА" </t>
  </si>
  <si>
    <t>Книги на КАРТОНЕ цельнокрытые, 10 х 14 см., 10 стр., УФ-лакировка обложки. Странички в книге разрезаны на две части. Нужно подобрать части картинки друг к другу.</t>
  </si>
  <si>
    <t>Книги на КАРТОНЕ, 16 х 21 см, 8 стр, бумвиниловый корешок</t>
  </si>
  <si>
    <t>Книги на КАРТОНЕ, 15 х 21,5 см, 8 стр, цельнокрытые</t>
  </si>
  <si>
    <t>Итого:</t>
  </si>
  <si>
    <t>БелАз</t>
  </si>
  <si>
    <t>Два медвежонка</t>
  </si>
  <si>
    <t>Джип</t>
  </si>
  <si>
    <t>Игрушка-головоломка "ПАЗЛ на планшете"</t>
  </si>
  <si>
    <t>Картонный пазл 16х24 см на картонной подложке - рамке для собирания пазла.</t>
  </si>
  <si>
    <t>24 элемента</t>
  </si>
  <si>
    <t>Лесные зверята</t>
  </si>
  <si>
    <t>Наш двор</t>
  </si>
  <si>
    <t>Потешки. Дождик</t>
  </si>
  <si>
    <t>Динозаврик</t>
  </si>
  <si>
    <t>Любимая лошадка</t>
  </si>
  <si>
    <t>Цыпленок</t>
  </si>
  <si>
    <t>Шустрый зайчонок</t>
  </si>
  <si>
    <t>РАСКРАСКИ с ОБРАЗЦАМИ для раскрашивания</t>
  </si>
  <si>
    <t>Вертолёты</t>
  </si>
  <si>
    <t>14 страниц, 14 картинок для раскрашивания</t>
  </si>
  <si>
    <t>Едем, плаваем, летаем</t>
  </si>
  <si>
    <t>Любимые куклы</t>
  </si>
  <si>
    <t>Техника для ребят</t>
  </si>
  <si>
    <t>НОВИНКИ!</t>
  </si>
  <si>
    <t>Раскраски формата А5, размер  14х20 см с 14 полноЦВЕТНЫМИ стр. на офсете с ОБРАЗЦАМИ для раскрашивания. 14 картинок для раскрашивания</t>
  </si>
  <si>
    <t>Книги НА КАРТОНЕ цельнокрытые, 12 х 14 см, 8 стр, ГЛАЗКИ с цветным веком и ресничками, УФ-лакировка обложки</t>
  </si>
  <si>
    <t xml:space="preserve">Серия "КРОХА" </t>
  </si>
  <si>
    <t>Книга в твердом переплете 7БЦ, 10,4 х 14 см, 48 стр, КРАСОЧНЫЕ полноцветные иллюстрации</t>
  </si>
  <si>
    <t>Кроха</t>
  </si>
  <si>
    <t>Теремок, Маша и медведь, Волк и козлята, Звери в яме; рисованные иллюстрации</t>
  </si>
  <si>
    <t>Серия "КНИЖКА+ПАЗЛ"</t>
  </si>
  <si>
    <t xml:space="preserve">Книги на КАРТОНЕ цельнокрытые, 10 х 14 см, 8 стр, УФ-лакировка обложки, на последней странице - пазл. </t>
  </si>
  <si>
    <t>ПАЗЛ</t>
  </si>
  <si>
    <t>В нашем дворе</t>
  </si>
  <si>
    <t>пазл из 6 деталей</t>
  </si>
  <si>
    <t>Наш лес</t>
  </si>
  <si>
    <t>Наши машины</t>
  </si>
  <si>
    <t>Прогулка на лугу</t>
  </si>
  <si>
    <t>Серия "Книжки-РАСКЛАДУШКИ" на КАРТОНе</t>
  </si>
  <si>
    <t>Книги на КАРТОНЕ, 15 х 75 см., в сложенном виде 15 х 15 см., 10 стр.</t>
  </si>
  <si>
    <t>Кн-раскл</t>
  </si>
  <si>
    <t>Загадка за загадкой</t>
  </si>
  <si>
    <t>Пых</t>
  </si>
  <si>
    <t>Спи, моя радость</t>
  </si>
  <si>
    <t xml:space="preserve">Книги на КАРТОНе серии "РАДУГА" </t>
  </si>
  <si>
    <t>Книги на КАРТОНЕ цельнокрытые, 10 х 14 см, 8 стр, УФ-лакировка обложки</t>
  </si>
  <si>
    <t>Радуга</t>
  </si>
  <si>
    <t>азбука в стихах, пушистики</t>
  </si>
  <si>
    <t>Веселые зверята</t>
  </si>
  <si>
    <t>стихи про зверят, пушистики</t>
  </si>
  <si>
    <t>Веселые стишки</t>
  </si>
  <si>
    <t>Во дворе кто живет?</t>
  </si>
  <si>
    <t>Добрые стишки</t>
  </si>
  <si>
    <t>Забавные уроки</t>
  </si>
  <si>
    <t>Кто живет во дворе?</t>
  </si>
  <si>
    <t>Любимые загадки</t>
  </si>
  <si>
    <t>Моя первая книжка о технике</t>
  </si>
  <si>
    <t>стихи</t>
  </si>
  <si>
    <t>Неотложные дела</t>
  </si>
  <si>
    <t>Потешки.Дождик</t>
  </si>
  <si>
    <t>Просто загадки</t>
  </si>
  <si>
    <t>100/80/10</t>
  </si>
  <si>
    <t>Я считаю</t>
  </si>
  <si>
    <t>счет</t>
  </si>
  <si>
    <t>Серия "НАКЛЕЙ И РАСКРАСЬ"</t>
  </si>
  <si>
    <t>Гонки</t>
  </si>
  <si>
    <t>106 наклеек</t>
  </si>
  <si>
    <t>На полянке</t>
  </si>
  <si>
    <t>Книжка с наклейками для детей 4-7 лет, формат А4 20х26см, лакированная обложка,  8 страниц с заданиями, играми с наклейками.</t>
  </si>
  <si>
    <t>Математика. Складываем и вычитаем</t>
  </si>
  <si>
    <t>30 элементов</t>
  </si>
  <si>
    <t>Бельчонок</t>
  </si>
  <si>
    <t>Серия "ЛЮБИМАЯ КНИЖКА"</t>
  </si>
  <si>
    <t>Книга в твердом переплете 7БЦ, 14 х 20 см, 96 стр, КРАСОЧНЫЕ полноцветные иллюстрации</t>
  </si>
  <si>
    <t>рисованные иллюстрации, сказки: Муха-цокотуха, Слониха читает, Мойдодыр, Черепаха, Телефон, Ёжики смеются, Айболит, Поросенок, Бармалей, Федорино горе, Радость, Закаляка</t>
  </si>
  <si>
    <t>рисованные иллюстрации, сказки: Заяц-хваста, Колобок, Волк и козлята, Кошкин дом, Медведь и стариковы дочки, Петушок и бобовое зёрнышко, Репка, Три поросенка, Курочка-Ряба, Теремок</t>
  </si>
  <si>
    <t>2023</t>
  </si>
  <si>
    <t>Модница</t>
  </si>
  <si>
    <t>Самая красивая</t>
  </si>
  <si>
    <t>Обучение грамоте. Учимся писать буквы. Часть 1</t>
  </si>
  <si>
    <t>Динозавры</t>
  </si>
  <si>
    <t>Прогулка по морю</t>
  </si>
  <si>
    <t>Аэропорт</t>
  </si>
  <si>
    <t>9785000339992 00007</t>
  </si>
  <si>
    <t>Собачка</t>
  </si>
  <si>
    <t xml:space="preserve">Мы рисуем </t>
  </si>
  <si>
    <t>Красивые и любимые</t>
  </si>
  <si>
    <t>рисованные иллюстрации, сказки: Колобок, Петушок-золотой гребешок, Волк и козлята, Два жадных медвежонка, Колосок, Зимовье, Теремок; Крылатый, мохнатый и масленый; Лиса, заяц и петух</t>
  </si>
  <si>
    <t xml:space="preserve">Азбука. </t>
  </si>
  <si>
    <t>Комплект из 33 картонных карточек формата 12х12 см  в КАРТОННОЙ УПАКОВКЕ</t>
  </si>
  <si>
    <t>К.Чуковский "Айболит"</t>
  </si>
  <si>
    <t>Посмотри и раскрась</t>
  </si>
  <si>
    <t>Игрушки малышам</t>
  </si>
  <si>
    <t>Учимся читать по слогам</t>
  </si>
  <si>
    <t>Забавные игрушки</t>
  </si>
  <si>
    <t>Игрушки для мальчиков</t>
  </si>
  <si>
    <t>Мир больших машин</t>
  </si>
  <si>
    <t xml:space="preserve">Раскраски на МЕЛОВАННОЙ бумаге формата 16х22 см, 8 страниц. Белые мелованные странички книжек нужно ПОТЕРЕТЬ МОНЕТКОЙ или заштриховать простым карандашом - появится контур  рисунка для раскрашивания.                                                                           </t>
  </si>
  <si>
    <t>Белочка</t>
  </si>
  <si>
    <t>Забавный теленок</t>
  </si>
  <si>
    <t>Храбрый львенок</t>
  </si>
  <si>
    <t>Шаловливый лисенок</t>
  </si>
  <si>
    <t>Замечательный слоненок</t>
  </si>
  <si>
    <t>Косолапый медвежонок</t>
  </si>
  <si>
    <t>Заботливый енот</t>
  </si>
  <si>
    <t>Юля</t>
  </si>
  <si>
    <t>Оля</t>
  </si>
  <si>
    <t>Вика</t>
  </si>
  <si>
    <t>Математика</t>
  </si>
  <si>
    <t>Математика. Учимся считать</t>
  </si>
  <si>
    <t>Обучение грамоте. Развиваем  речь</t>
  </si>
  <si>
    <t>В.Степанов "Бабочка-капустница"</t>
  </si>
  <si>
    <t>В.Степанов "Дорога на мельницу"</t>
  </si>
  <si>
    <t>В.Степанов "Коза-обманщица"</t>
  </si>
  <si>
    <t>Ушинский К.Д. "Маленькие сказки"</t>
  </si>
  <si>
    <t>Кто где живет</t>
  </si>
  <si>
    <t>Вот мы какие</t>
  </si>
  <si>
    <t>Скачать Д Е К Л А Р А Ц И И   О   С О О Т В Е Т С Т В И И на весь товар</t>
  </si>
  <si>
    <t xml:space="preserve"> 2022</t>
  </si>
  <si>
    <t xml:space="preserve"> 2023</t>
  </si>
  <si>
    <t xml:space="preserve">Азбука малышам </t>
  </si>
  <si>
    <t xml:space="preserve">Лучшая раскраска </t>
  </si>
  <si>
    <t>Маленькие модницы</t>
  </si>
  <si>
    <t xml:space="preserve">Мир принцесс </t>
  </si>
  <si>
    <t xml:space="preserve">Модные принцессы </t>
  </si>
  <si>
    <t xml:space="preserve">Сказочные принцессы </t>
  </si>
  <si>
    <t xml:space="preserve">Тебе, малыш </t>
  </si>
  <si>
    <t>Для девочек</t>
  </si>
  <si>
    <t>Едем, плаваем, летаем 6+</t>
  </si>
  <si>
    <t xml:space="preserve">Мои любимые принцессы </t>
  </si>
  <si>
    <t>Супер гонки</t>
  </si>
  <si>
    <t>Азбука в загадках</t>
  </si>
  <si>
    <t>Азбука по слогам</t>
  </si>
  <si>
    <t>Веселый огород</t>
  </si>
  <si>
    <t>Веселые зверята / прописи</t>
  </si>
  <si>
    <t>Маленьким художникам</t>
  </si>
  <si>
    <t>Я самая красивая</t>
  </si>
  <si>
    <t>Удивительные принцессы</t>
  </si>
  <si>
    <t>Супергрузовики</t>
  </si>
  <si>
    <t>Панда</t>
  </si>
  <si>
    <t>Подъемный кран</t>
  </si>
  <si>
    <t>6 элементов</t>
  </si>
  <si>
    <t>Для Мальчиков</t>
  </si>
  <si>
    <t xml:space="preserve"> Пишем буквы и читаем </t>
  </si>
  <si>
    <t>Прописные буквы</t>
  </si>
  <si>
    <t>Печатные буквы</t>
  </si>
  <si>
    <t>Т.Горбачева
Печатные буквы</t>
  </si>
  <si>
    <t>Т.Горбачева
Печатные буквы, цифры, рисунки по контуру</t>
  </si>
  <si>
    <t>Рисунки по контуру</t>
  </si>
  <si>
    <t>Т.Горбачева
Цифры и рисунки по контуру</t>
  </si>
  <si>
    <t>Т.Горбачева
Рисунки по контуру</t>
  </si>
  <si>
    <t>Т.Горбачева
Цифры</t>
  </si>
  <si>
    <t>Цифры, рисунки по контуру</t>
  </si>
  <si>
    <t xml:space="preserve">Т.Горбачева
</t>
  </si>
  <si>
    <t>Татьяна Горбачёва
Прописные буквы</t>
  </si>
  <si>
    <t>Татьяна Горбачёва
Печатные буквы</t>
  </si>
  <si>
    <t>Татьяна Горбачёва
Цифры</t>
  </si>
  <si>
    <t>А.Барто "Стихи"</t>
  </si>
  <si>
    <t>Как умываются зверята?</t>
  </si>
  <si>
    <t>Мышка. Потешки</t>
  </si>
  <si>
    <t>Аня</t>
  </si>
  <si>
    <t xml:space="preserve">Чудесные сказки </t>
  </si>
  <si>
    <t>Игрушки и зверюшки</t>
  </si>
  <si>
    <t>Обучение грамоте. Учимся писать буквы и слова. Часть 3</t>
  </si>
  <si>
    <t>Милый щенок</t>
  </si>
  <si>
    <t>К. Чуковский "Телефон"</t>
  </si>
  <si>
    <t>Красная шапочка</t>
  </si>
  <si>
    <t>Кошкин дом</t>
  </si>
  <si>
    <t>Кто как умывается</t>
  </si>
  <si>
    <t xml:space="preserve"> "СОЛНЫШКО" Книги на КАРТОНЕ, 16 х 22 см, 8 стр, бумвиниловый корешок</t>
  </si>
  <si>
    <t xml:space="preserve"> "СОЛНЫШКО" Книги на КАРТОНЕ, 15 х 21 см, 8 стр, цельнокрытые</t>
  </si>
  <si>
    <t>Книги на КАРТОНе серий "В ПОДАРОК СКАЗКА", "СОЛНЫШКО"</t>
  </si>
  <si>
    <t>нов!</t>
  </si>
  <si>
    <t>Зверюшки и игрушки</t>
  </si>
  <si>
    <t xml:space="preserve">Книжка с наклейками для девочек 4-7 лет в мелованной обложке, 21х28 см, 24 стр., 24 цветных страницы и два разворота с наклейками (200шт) - одежда, обувь, аксессуары для кукол и украшения. На страницах книжки более 15  кукол, которым нужно подобрать одежду, аксессуары, сделать маникюр. </t>
  </si>
  <si>
    <t>Пазл-головоломка для детей 4-7 лет. Способствует развитию пространственного мышления, внимания, воображения и мелкой моторики. Пазл состоит из 24 элементов. Размер собранной картинки 16х24 см. В комплект входит картонная подложка - рамка для собирания пазла.</t>
  </si>
  <si>
    <t>Книга с наклейками для детей 4-7 лет. Формат А4 (20х26 см), лакированная обложка, 106 наклеек, 8 страниц с заданиями, играми с наклейками.</t>
  </si>
  <si>
    <t>Пазл-головоломка для детей 4-7 лет. Способствует развитию пространственного мышления, внимания, воображения и мелкой моторики. Пазл состоит из 6 элементов. Размер собранной картинки 14х19 см. В комплект входит картонная подложка - рамка для собирания пазла.</t>
  </si>
  <si>
    <t>Книжка-мозаика с многоразовыми наклейками для детей 4-7 лет. Формат 16х22 см, игровое поле 32х22 см, 4 страницы с образцами готовых картинок + полноразмерный разворот с наклейками.Эта книга, и одновременно игра для малышей, так как способствует развитию мелкой моторики, логики, формирует представление об окружающем мире, развивает воображение, творческое мышление и кругозор малышей.</t>
  </si>
  <si>
    <t>Красочные книжки для первого чтения для детей 4-7 лет. Текст крупный и разделен на слоги. Формат 20 х 26 см., 16 стр., лакированная обложка, 82 наклейки в каждой книге: "приклей - подбери по тени" и "приклей по заданию к прочитанному тексту".</t>
  </si>
  <si>
    <t>Развивающая книга  формата 16х22 см для дошкольников с наклейками (48 наклеек), с дополнительно раскладывающимися страницами. Наклейки нужно приклеить в специальные окошки на страницах книг, выполняя обучающие задания в игровой форме.</t>
  </si>
  <si>
    <t xml:space="preserve">Книжка с наклейками (50 наклеек) в мелованной обложке для детей 3-5 лет, формата 20х26 см, 4 стр. Наклейки  нужно приклеить на тени на внутренней стороне обложки, подобрав по силуэту, или  использовать самостоятельно как декоративные элементы. </t>
  </si>
  <si>
    <t>Раскраска-альбом в мягкой МЕЛОВАННОЙ обложке формата 20 х 14 см, 32 стр, с НАКЛЕЙКАМИ (32шт) - образцами для раскрашивания для малышей 4-5 лет. Наклейки приклеиваются на каждой страничке рядом с иллюстрацией в специальное окошко, они - образец для раскрашивания. Иллюстрации размещены только с одной стороны листа, выполнены на плотной офсетной бумаге, их можно раскрашивать карандашами, красками и фломастерами.</t>
  </si>
  <si>
    <t xml:space="preserve">ниги на офсете в мелованной обложке , для детей 4-6 лет, формата 14 х 20 см, 18 стр., с НАКЛЕЙКАМИ, которые нужно приклеить в специальные места на страничках. В каждой - более 80 наклеек. </t>
  </si>
  <si>
    <t>Рабочие тетради в плотной офсетной обложке, 16,5 х 20,5см, 33 стр.Серия обучающих пособий для развития логического мышления и внимания у детей 5-7 лет.</t>
  </si>
  <si>
    <t xml:space="preserve"> Водная раскраска для детей 3-6 лет. Раскраска с черными  точками на плотных листах, с иллюстрациями для раскрашивания водой только с одной стороны листа, с крупным 3-5мм контуром изображений, чтобы избежать смешивания красок. Формат 20х20 см, 16 стр., 8 иллюстраций.</t>
  </si>
  <si>
    <t xml:space="preserve"> Водная раскраска для детей 3-6 лет. Раскраска с цветными точками на плотных листах, с иллюстрациями для раскрашивания водой только с одной стороны листа, с крупным 3-5мм контуром изображений, чтобы избежать смешивания красок. Формат 20х20 см, 16 стр., 8 иллюстраций.</t>
  </si>
  <si>
    <t xml:space="preserve">Суперраскраска  для детей 4-7 лет на очень плотной офсетной бумаге. Иллюстрации можно раскрашивать красками и фломастерами, готовый рисунок не будет просвечиваться на обратной стороне. Формат 20 х 28 см, 32 страницы, 16 рисунков </t>
  </si>
  <si>
    <t>Суперраскраска  для детей 4-7 лет на очень плотной офсетной бумаге. Иллюстрации можно раскрашивать красками и фломастерами, готовый рисунок не будет просвечиваться на обратной стороне. Формат 20 х 28 см,48 страницы, 24 рисунка для раскрашивания.</t>
  </si>
  <si>
    <t xml:space="preserve"> Суперраскраски для детей 4-7 лет на плотной офсетной бумаге, альбомного формата 14х20 см, 32 стр. Раскраски помогаю развитию мелкой моторики, воображения, творческого мышления, внимания, сообразительности.</t>
  </si>
  <si>
    <t xml:space="preserve">Первая раскраски А4 формата 20х26 см  в МЕЛОВАННОЙ обложке на 8 стр., 8 картинок для раскрашивания - для детей 3-4 лет с очень крупным 3-7мм контуром для раскрашивания мелками, красками, карандашами, пластилином. </t>
  </si>
  <si>
    <t>Аппликации для ДЕВОЧЕК</t>
  </si>
  <si>
    <t>Аппликации для МАЛЬЧИКОВ</t>
  </si>
  <si>
    <t>Раскраски для МАЛЫШЕЙ</t>
  </si>
  <si>
    <t>Для малышей 3-5 лет</t>
  </si>
  <si>
    <t>Раскраски формата А5, для малышей 3-5 лет, с крупным контуром. На каждой страничке рядом с рисунком для раскрашивания - цветной образец в миниатюре. Размер 20 х 14 см, 12 стр.</t>
  </si>
  <si>
    <t>Для детей 4-7 лет</t>
  </si>
  <si>
    <t>Цифры и рисунки по контуру</t>
  </si>
  <si>
    <t>От точки к точке, рисунки по
 контуру</t>
  </si>
  <si>
    <t>2020/
2023</t>
  </si>
  <si>
    <t>2022/
2023</t>
  </si>
  <si>
    <t>2022/
 2023</t>
  </si>
  <si>
    <t>Букварь. Горбачева Т.А.</t>
  </si>
  <si>
    <t xml:space="preserve">
 2023</t>
  </si>
  <si>
    <t>Азбука и счет разрезная</t>
  </si>
  <si>
    <t>9785000339992 00001</t>
  </si>
  <si>
    <t>Разрезная азбука и счет</t>
  </si>
  <si>
    <t>9785912822988</t>
  </si>
  <si>
    <t>Книга на офсете в мягкой обложке, 14 х 20 см, 12 стр +обложка. Лучшие СКАЗКИ - в этой серии!</t>
  </si>
  <si>
    <t>Игрушка-головоломка
Картонный пазл 13х18 см на картонной подложке - рамке для собирания пазла</t>
  </si>
  <si>
    <t>Лисичка</t>
  </si>
  <si>
    <t>Мышонок</t>
  </si>
  <si>
    <t>Для самых маленьких</t>
  </si>
  <si>
    <t>Лучшая раскраска</t>
  </si>
  <si>
    <t>Маленький художник</t>
  </si>
  <si>
    <t>Мои картинки</t>
  </si>
  <si>
    <t>Яркие краски</t>
  </si>
  <si>
    <t>Гуси-лебеди 6+</t>
  </si>
  <si>
    <t xml:space="preserve">Коза-дереза </t>
  </si>
  <si>
    <t>РАСКРАСКА ПАЛЬЧИКАМИ серии "Моя первая раскраска"</t>
  </si>
  <si>
    <t>Раскраски "Рисуем ПАЛЬЧИКАМИ", формата 20х25 см. Картонная мелованная обложка,  8 страниц на офсете с ОБРАЗЦАМИ для раскрашивания. 7 картинок для раскрашивания</t>
  </si>
  <si>
    <t>Россыпь</t>
  </si>
  <si>
    <t>Пачки</t>
  </si>
  <si>
    <t>2024</t>
  </si>
  <si>
    <t>В нашем лесу</t>
  </si>
  <si>
    <t>Сад и огород</t>
  </si>
  <si>
    <t>Весёлые уроки</t>
  </si>
  <si>
    <t>Любимые занятия</t>
  </si>
  <si>
    <t>Смешные зверята</t>
  </si>
  <si>
    <t>Что мы любим делать</t>
  </si>
  <si>
    <t>Весёлые картинки</t>
  </si>
  <si>
    <t>Озорные малыши</t>
  </si>
  <si>
    <t>Почитаем. Т. Горбачева. Счет</t>
  </si>
  <si>
    <t>Для девочки</t>
  </si>
  <si>
    <t>Малыши</t>
  </si>
  <si>
    <t>Спецтранспорт</t>
  </si>
  <si>
    <t>Математика. Складываем и вычитаем до 20. Часть 1</t>
  </si>
  <si>
    <t>Математика. Складываем и вычитаем до 20. Часть 2</t>
  </si>
  <si>
    <t>Обучение грамоте. Для тех, кто не любит читать. Часть 1</t>
  </si>
  <si>
    <t xml:space="preserve">Для мальчиков </t>
  </si>
  <si>
    <t>Счёт</t>
  </si>
  <si>
    <t xml:space="preserve">Раскраска-блокнот. Мелованная обложка, А5 формат, 14х20см, 8 страниц на офсете, 8 картинок для раскрашивания. </t>
  </si>
  <si>
    <t>Рабочие тетради в плотной офсетной обложке, 16,5 х 20,5см, 32 стр.  Серия обучающих пособий для развития логического мышления и внимания у детей</t>
  </si>
  <si>
    <t>К.Чуковский Мойдодыр</t>
  </si>
  <si>
    <t>К.Чуковский "Муха-Цокотуха"</t>
  </si>
  <si>
    <t>Книги для обучения алфавиту и счету+ развивающие карточки</t>
  </si>
  <si>
    <t>Английская азбука
Книга на офсете в мягкой обложке, 14 х 20 см, 12 стр +обложка. Лучшие СКАЗКИ - в этой серии!</t>
  </si>
  <si>
    <t>Азбука в стихах, пушистики
Книга на офсете в мелованной обложке, 13 х 20 см, 16 стр.+обложка. Самые ПЕРВЫЕ СКАЗКИ - в этой серии!</t>
  </si>
  <si>
    <t xml:space="preserve">Книга на офсете в мягкой обложке, 14 х 20 см, 12 стр +обложка. </t>
  </si>
  <si>
    <t>Книги формата 16х22 см. в яркой МЕЛОВАННОЙ обложке 4+0, блок 8 стр. Текст разделен ПО СЛОГАМ!</t>
  </si>
  <si>
    <t>Слова и предложения по слогам
Книги формата 14х20 см, 14 полноЦВЕТНЫХ стр. на офсете.                                                                 Текст разделен ПО СЛОГАМ!</t>
  </si>
  <si>
    <t>Сказка</t>
  </si>
  <si>
    <r>
      <t xml:space="preserve">Владимир Степанов,   </t>
    </r>
    <r>
      <rPr>
        <sz val="8"/>
        <rFont val="Tahoma"/>
        <family val="2"/>
        <charset val="204"/>
      </rPr>
      <t xml:space="preserve">                               сказка</t>
    </r>
  </si>
  <si>
    <r>
      <t xml:space="preserve">Ушинский К.Д.,   </t>
    </r>
    <r>
      <rPr>
        <sz val="8"/>
        <rFont val="Tahoma"/>
        <family val="2"/>
        <charset val="204"/>
      </rPr>
      <t xml:space="preserve">                               сказка</t>
    </r>
  </si>
  <si>
    <t>Правила дорожного движения Светофор</t>
  </si>
  <si>
    <t>86 наклеек</t>
  </si>
  <si>
    <t>Алина</t>
  </si>
  <si>
    <t xml:space="preserve">Правила дорожного движения </t>
  </si>
  <si>
    <t>Стихи</t>
  </si>
  <si>
    <t>сказки: Краденое солнце, Тараканище, Топтыгин и Лиса, Путаница</t>
  </si>
  <si>
    <r>
      <t>Владимир Степанов</t>
    </r>
    <r>
      <rPr>
        <sz val="8"/>
        <rFont val="Tahoma"/>
        <family val="2"/>
        <charset val="204"/>
      </rPr>
      <t>,                                                             стихи и сказки,</t>
    </r>
  </si>
  <si>
    <t>сказки: Айболит, Бармалей, Федорино горе</t>
  </si>
  <si>
    <t>Правила дорожного движения с наклейками 
Серия " Весёлые уроки"</t>
  </si>
  <si>
    <t xml:space="preserve">Книга для детей 5-7 лет про правила дорожного движения. Формат 20х26 см, 8 страниц с вопросами + 2 страницы наклеек (86 наклеек), мелованная обложка. </t>
  </si>
  <si>
    <t>2025</t>
  </si>
  <si>
    <t>Капибара</t>
  </si>
  <si>
    <t>Любимые стихи и сказки. К.Чуковский")</t>
  </si>
  <si>
    <t>Наши сказки</t>
  </si>
  <si>
    <t>Совёнок</t>
  </si>
  <si>
    <t>Весёлые капибары</t>
  </si>
  <si>
    <t>Забавные капибары</t>
  </si>
  <si>
    <t>Милая капибара</t>
  </si>
  <si>
    <t>РАСКРАСКИ с ОБРАЗЦАМИ для раскрашивания "Капибары"</t>
  </si>
  <si>
    <t>Раскраски формата А5, размер  14х20 см с 14 полноЦВЕТНЫМИ стр. на офсете с ОБРАЗЦАМИ для раскрашивания, 14 картинок для раскрашивания, мелованная обложка</t>
  </si>
  <si>
    <t>октябрь
2025</t>
  </si>
  <si>
    <t>Самые большие машины</t>
  </si>
  <si>
    <t>2019/
2025</t>
  </si>
  <si>
    <t>slovo-vtb@mail.ru</t>
  </si>
  <si>
    <t>8-962-193-86-95, 8-903-892-70-57</t>
  </si>
  <si>
    <t>www.slovo-book.ru</t>
  </si>
  <si>
    <t>https://alex-book.ru/</t>
  </si>
  <si>
    <t>Веселым деткам</t>
  </si>
  <si>
    <t>РАСПРОДАЖА 2026</t>
  </si>
  <si>
    <t>январь
2026</t>
  </si>
  <si>
    <t>2024/
январь
2026</t>
  </si>
  <si>
    <t>Тигрёнок</t>
  </si>
  <si>
    <t>Моя принцесса</t>
  </si>
  <si>
    <t>Раскраски серии "Весёлый художник"</t>
  </si>
  <si>
    <t xml:space="preserve">РАСКРАСКИ </t>
  </si>
  <si>
    <t>Вырезалки</t>
  </si>
  <si>
    <t>Бумага цветная "Jungle"</t>
  </si>
  <si>
    <t xml:space="preserve"> Бумага цветная, односторонняя, А4, 
в папке из мелованного картона 240 г/м с одним клапаном. 
 Предназначена для создания аппликаций и поделок из бумаги.</t>
  </si>
  <si>
    <t>нов</t>
  </si>
  <si>
    <t>Цветная бумага /крокодил</t>
  </si>
  <si>
    <t xml:space="preserve">
 16листов, 8 цветов,
офсет 65 г/м
</t>
  </si>
  <si>
    <t>Цветная бумага/лягушка</t>
  </si>
  <si>
    <t xml:space="preserve"> 16 листов, 8 цветов, 
офсет 100 г/м
</t>
  </si>
  <si>
    <t>Картон "Jungle"</t>
  </si>
  <si>
    <t>А4 формат, односторонний
в папке из мелованного картон 240 г/м</t>
  </si>
  <si>
    <t>Цветной картон/ волшебный</t>
  </si>
  <si>
    <t>Немелованный
10 листов, 10 цветов,
 картон 190-210 г/м 
папка с одним клапаном</t>
  </si>
  <si>
    <t>Цветной картон /синий</t>
  </si>
  <si>
    <t xml:space="preserve">
Мелованный
16 листов, 8 цветов,
картон 200-240 г/м
папка с одним клапаном</t>
  </si>
  <si>
    <t>Цветной картон/жираф</t>
  </si>
  <si>
    <t xml:space="preserve">
Мелованный
8 цветов, 8 листов,
картон 200-240 г/м
папка с одним клапаном</t>
  </si>
  <si>
    <t>Цветной картон/красный</t>
  </si>
  <si>
    <t>Немелованный
16 листов, 8 цветов, 
картон 190-210 г/м
папка с одним клапаном</t>
  </si>
  <si>
    <r>
      <rPr>
        <b/>
        <sz val="12"/>
        <color rgb="FF00B050"/>
        <rFont val="Tahoma"/>
        <family val="2"/>
        <charset val="204"/>
      </rPr>
      <t>Книжки в мелованной обложке, 21х28 см, 24 стр. В каждой - 2 разворота с наклейками - одежда, обувь, аксессуары для кукол и украшения. На страницах книжек более 15! кукол, которым нужно подобрать одежду, аксессуары, сделать маникюр.</t>
    </r>
    <r>
      <rPr>
        <b/>
        <sz val="12"/>
        <color indexed="10"/>
        <rFont val="Tahoma"/>
        <family val="2"/>
        <charset val="204"/>
      </rPr>
      <t xml:space="preserve">
</t>
    </r>
    <r>
      <rPr>
        <b/>
        <u/>
        <sz val="18"/>
        <color indexed="10"/>
        <rFont val="Tahoma"/>
        <family val="2"/>
        <charset val="204"/>
      </rPr>
      <t>ЦЕНА ДО АКЦИИ 217р</t>
    </r>
  </si>
  <si>
    <t>Нажмите на название понравившейся книги - можно просмотреть обложку, странички и описание книги</t>
  </si>
  <si>
    <t>апрель
2026</t>
  </si>
  <si>
    <t>Рисуем по контуру</t>
  </si>
  <si>
    <t>2023/
апрель 2026</t>
  </si>
  <si>
    <t xml:space="preserve">
апрель 
2026</t>
  </si>
  <si>
    <t>Цвет</t>
  </si>
  <si>
    <t>Твоя первая раскраска</t>
  </si>
  <si>
    <t>Я рисую принцессу</t>
  </si>
  <si>
    <t xml:space="preserve">Дикие животные </t>
  </si>
  <si>
    <r>
      <t xml:space="preserve">Книга в твердом переплете 7БЦ, 20 х 27 см, 32 стр, КРАСОЧНЫЕ полноцветные иллюстрации
</t>
    </r>
    <r>
      <rPr>
        <b/>
        <u/>
        <sz val="14"/>
        <color indexed="10"/>
        <rFont val="Tahoma"/>
        <family val="2"/>
        <charset val="204"/>
      </rPr>
      <t>ЦЕНА ДО АКЦИИ 378р</t>
    </r>
  </si>
  <si>
    <r>
      <t xml:space="preserve">Книга в твердом переплете 7БЦ, 14 х 20 см, 48 стр, КРАСОЧНЫЕ полноцветные иллюстрации
</t>
    </r>
    <r>
      <rPr>
        <b/>
        <u/>
        <sz val="12"/>
        <color indexed="10"/>
        <rFont val="Tahoma"/>
        <family val="2"/>
        <charset val="204"/>
      </rPr>
      <t>ЦЕНА ДО АКЦИИ 173р</t>
    </r>
  </si>
  <si>
    <r>
      <t xml:space="preserve">Книги на КАРТОНЕ цельнокрытые, 10 х 14 см., 10 стр., УФ-лакировка обложки. Странички в книге разрезаны на две части. Нужно подобрать части картинки друг к другу.
</t>
    </r>
    <r>
      <rPr>
        <b/>
        <u/>
        <sz val="12"/>
        <color indexed="10"/>
        <rFont val="Tahoma"/>
        <family val="2"/>
        <charset val="204"/>
      </rPr>
      <t>ЦЕНА ДО АКЦИИ 73,6р</t>
    </r>
  </si>
  <si>
    <r>
      <t xml:space="preserve">Книги на КАРТОНЕ цельнокрытые, 10 х 14 см, 8 стр, УФ-лакировка обложки
</t>
    </r>
    <r>
      <rPr>
        <b/>
        <u/>
        <sz val="12"/>
        <color indexed="10"/>
        <rFont val="Tahoma"/>
        <family val="2"/>
        <charset val="204"/>
      </rPr>
      <t>ЦЕНА ДО АКЦИИ 60р</t>
    </r>
  </si>
  <si>
    <r>
      <t xml:space="preserve">Книжка-мозаика с МНОГОРАЗОВЫМИ наклейками для детей 4-7 лет. Формат 16х22 см, игровое поле 32х22 см, 4 страницы с образцами готовых картинок + полноразмерный разворот с наклейками. 
</t>
    </r>
    <r>
      <rPr>
        <b/>
        <u/>
        <sz val="12"/>
        <color indexed="10"/>
        <rFont val="Tahoma"/>
        <family val="2"/>
        <charset val="204"/>
      </rPr>
      <t>ЦЕНА ДО АКЦИИ 85р</t>
    </r>
  </si>
  <si>
    <t>1 шт</t>
  </si>
  <si>
    <t>2 шт</t>
  </si>
  <si>
    <t>7 шт</t>
  </si>
  <si>
    <t>8 шт</t>
  </si>
  <si>
    <t>3 шт</t>
  </si>
  <si>
    <t>Картонный пазл 16х24 см на картонной подложке - рамке для собирания пазла.
24 элемента</t>
  </si>
  <si>
    <t>В гостях у сказки</t>
  </si>
  <si>
    <t>10 шт</t>
  </si>
  <si>
    <t>Озорной бобренок</t>
  </si>
  <si>
    <t>Кабриолет</t>
  </si>
  <si>
    <t>Знакомимся с техникой</t>
  </si>
  <si>
    <t>Скажи, кто это</t>
  </si>
  <si>
    <t>Гадкий утенок</t>
  </si>
  <si>
    <t>Полетели-поехали</t>
  </si>
  <si>
    <t>Акция "Лето"
с 1 июня по 31 августа 2026 г.</t>
  </si>
  <si>
    <t>Вес вашего заказа, кг.:</t>
  </si>
  <si>
    <t>Размер вашей скидки составляет:</t>
  </si>
  <si>
    <t>Сумма вашего заказа, руб.:</t>
  </si>
  <si>
    <t>Расчетный объем вашего заказа, куб.м.:</t>
  </si>
  <si>
    <t>Вес вашего заказа, кг</t>
  </si>
  <si>
    <t>акция</t>
  </si>
  <si>
    <t>Раскраска с животными</t>
  </si>
  <si>
    <t>Раскраска с НАКЛЕЙКАМИ
32 наклейки</t>
  </si>
  <si>
    <t>Раскраска-гармошка</t>
  </si>
  <si>
    <t>сказка по слогам</t>
  </si>
  <si>
    <t>сказка по мотивам Афанасьева А.Н.</t>
  </si>
  <si>
    <t>Странички в книге разрезаны на две части. Нужно подобрать части картинки друг к другу.</t>
  </si>
  <si>
    <t>Серия "Капелька"
Книга в твердом переплете 7БЦ, 14 х 20 см, 48 стр, КРАСОЧНЫЕ полноцветные иллюстрации</t>
  </si>
  <si>
    <t xml:space="preserve">
Серия "Радуга"
Книги на КАРТОНЕ цельнокрытые, 10 х 14 см, 8 стр, УФ-лакировка обложки
</t>
  </si>
  <si>
    <t>Серия "Моя первая книжка"
Книга на офсете в мягкой обложке, 14 х 20 см, 12 стр +обложка. Лучшие СКАЗКИ - в этой серии!</t>
  </si>
  <si>
    <t xml:space="preserve">Суперраскраска альбомного формата 14х20 см, 32 стр. </t>
  </si>
  <si>
    <t xml:space="preserve">Серия "Невидимка"
Раскраски на МЕЛОВАННОЙ бумаге формата 16х22 см, 8 страниц. Белые мелованные странички книжек нужно ПОТЕРЕТЬ МОНЕТКОЙ или заштриховать простым карандашом - появится контур  рисунка для раскрашивания.   </t>
  </si>
  <si>
    <t>Серия "Моя первая книжка"
Книга на офсете в МЕЛОВАННОЙ обложке 4+0, 14 х 20 см,                                                          блок 12 стр. Лучшие СКАЗКИ - в этой серии!</t>
  </si>
  <si>
    <t>Серия "Солнышко"
Книги  КАРТОННЫЕ, 15 х 21,5 см, 8 страниц, цельнокрытые</t>
  </si>
  <si>
    <t>Серия "В подарок сказка"
Книги  КАРТОННЫЕ, 15 х 21,5 см, 8 страниц, цельнокрытые</t>
  </si>
  <si>
    <t xml:space="preserve">Серия "Водная раскраска"
Формат 20х20 см, 16 стр (8 иллюстраций), мелованная обложка. Качественно сделанные ВОДНЫЕ раскраски: ПЛОТНЫЕ листы офсетной бумаги, иллюстрации для раскрашивания ВОДОЙ только с одной стороны листа.  </t>
  </si>
  <si>
    <t>Раскраска с техникой</t>
  </si>
  <si>
    <t xml:space="preserve"> Странички в книге разрезаны на две части, которые можно перелистывать независимо друг от друга. Нужно подобрать части страниц (слева и справа) соответствующие друг другу по смыслу.</t>
  </si>
  <si>
    <t>Раскраска с образцами для раскрашивания</t>
  </si>
  <si>
    <t>8 картинок для раскрашивания</t>
  </si>
  <si>
    <r>
      <t xml:space="preserve">Успей купить последние экземпляры  за </t>
    </r>
    <r>
      <rPr>
        <b/>
        <u/>
        <sz val="24"/>
        <color rgb="FFFF0000"/>
        <rFont val="Tahoma"/>
        <family val="2"/>
        <charset val="204"/>
      </rPr>
      <t xml:space="preserve">полцены!!!
</t>
    </r>
  </si>
  <si>
    <t>Цена до акции</t>
  </si>
  <si>
    <t>Игрушка-головоломка "ПАЗЛ на планшете" мини</t>
  </si>
  <si>
    <t>Книги  КАРТОННЫЕ, 15 х 21,5 см, 8 страниц, 4 разворота, цельнокрытые</t>
  </si>
  <si>
    <t>Капибары</t>
  </si>
  <si>
    <t>Котята</t>
  </si>
  <si>
    <t>Котики</t>
  </si>
  <si>
    <t>Очень нужные машины</t>
  </si>
  <si>
    <t>Собачки</t>
  </si>
  <si>
    <t>Цветы и узоры</t>
  </si>
  <si>
    <t>Антистресс</t>
  </si>
  <si>
    <t>июнь
2026</t>
  </si>
  <si>
    <t>21 шт</t>
  </si>
  <si>
    <t xml:space="preserve"> Прайс-лист на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</si>
</sst>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₽&quot;_-;\-* #,##0.00\ &quot;₽&quot;_-;_-* &quot;-&quot;??\ &quot;₽&quot;_-;_-@_-"/>
    <numFmt numFmtId="165" formatCode="_-* #,##0.00&quot;р.&quot;_-;;;"/>
    <numFmt numFmtId="166" formatCode="###;\-###;;"/>
    <numFmt numFmtId="167" formatCode="#,##0.000"/>
  </numFmts>
  <fonts count="80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</font>
    <font>
      <sz val="10"/>
      <color indexed="8"/>
      <name val="Times New Roman"/>
      <family val="1"/>
    </font>
    <font>
      <sz val="8"/>
      <name val="Tahoma"/>
      <family val="2"/>
    </font>
    <font>
      <b/>
      <sz val="18"/>
      <color indexed="12"/>
      <name val="Microsoft Sans Serif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sz val="8"/>
      <name val="Tahoma"/>
      <family val="2"/>
    </font>
    <font>
      <sz val="10"/>
      <name val="Times New Roman"/>
      <family val="1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i/>
      <sz val="10"/>
      <name val="Tahoma"/>
      <family val="2"/>
      <charset val="204"/>
    </font>
    <font>
      <u/>
      <sz val="8"/>
      <color indexed="12"/>
      <name val="Arial"/>
      <family val="2"/>
      <charset val="204"/>
    </font>
    <font>
      <sz val="12"/>
      <color indexed="12"/>
      <name val="Arial"/>
      <family val="2"/>
      <charset val="204"/>
    </font>
    <font>
      <b/>
      <i/>
      <sz val="10"/>
      <color indexed="10"/>
      <name val="Tahoma"/>
      <family val="2"/>
      <charset val="204"/>
    </font>
    <font>
      <b/>
      <i/>
      <sz val="10"/>
      <color indexed="13"/>
      <name val="Tahoma"/>
      <family val="2"/>
      <charset val="204"/>
    </font>
    <font>
      <sz val="12"/>
      <name val="Times New Roman"/>
      <family val="1"/>
    </font>
    <font>
      <sz val="12"/>
      <name val="Arial"/>
      <family val="2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</font>
    <font>
      <sz val="14"/>
      <color indexed="12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</font>
    <font>
      <b/>
      <sz val="12"/>
      <color indexed="1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sz val="11"/>
      <color indexed="8"/>
      <name val="Times New Roman"/>
      <family val="1"/>
    </font>
    <font>
      <b/>
      <u/>
      <sz val="20"/>
      <name val="Times New Roman"/>
      <family val="1"/>
      <charset val="204"/>
    </font>
    <font>
      <b/>
      <sz val="12"/>
      <color indexed="10"/>
      <name val="Tahoma"/>
      <family val="2"/>
      <charset val="204"/>
    </font>
    <font>
      <sz val="11"/>
      <name val="Tahoma"/>
      <family val="2"/>
    </font>
    <font>
      <b/>
      <sz val="11"/>
      <name val="Times New Roman"/>
      <family val="1"/>
      <charset val="204"/>
    </font>
    <font>
      <b/>
      <u/>
      <sz val="12"/>
      <color indexed="12"/>
      <name val="Times New Roman"/>
      <family val="1"/>
    </font>
    <font>
      <b/>
      <sz val="9"/>
      <name val="Times New Roman"/>
      <family val="1"/>
    </font>
    <font>
      <b/>
      <sz val="12"/>
      <color indexed="12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9"/>
      <name val="Tahoma"/>
      <family val="2"/>
    </font>
    <font>
      <sz val="9"/>
      <name val="Tahoma"/>
      <family val="2"/>
      <charset val="204"/>
    </font>
    <font>
      <sz val="9"/>
      <color indexed="8"/>
      <name val="Tahoma"/>
      <family val="2"/>
    </font>
    <font>
      <u/>
      <sz val="14"/>
      <color indexed="12"/>
      <name val="Arial"/>
      <family val="2"/>
      <charset val="204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b/>
      <sz val="12"/>
      <color indexed="12"/>
      <name val="Tahoma"/>
      <family val="2"/>
      <charset val="204"/>
    </font>
    <font>
      <b/>
      <sz val="14"/>
      <color indexed="10"/>
      <name val="Tahoma"/>
      <family val="2"/>
      <charset val="204"/>
    </font>
    <font>
      <b/>
      <sz val="18"/>
      <color indexed="10"/>
      <name val="Tahoma"/>
      <family val="2"/>
      <charset val="204"/>
    </font>
    <font>
      <b/>
      <sz val="12"/>
      <color indexed="30"/>
      <name val="Tahoma"/>
      <family val="2"/>
      <charset val="204"/>
    </font>
    <font>
      <b/>
      <sz val="12"/>
      <color indexed="62"/>
      <name val="Tahoma"/>
      <family val="2"/>
      <charset val="204"/>
    </font>
    <font>
      <sz val="10"/>
      <name val="Tahoma"/>
      <family val="2"/>
    </font>
    <font>
      <b/>
      <sz val="11"/>
      <color indexed="8"/>
      <name val="Times New Roman"/>
      <family val="1"/>
      <charset val="204"/>
    </font>
    <font>
      <b/>
      <sz val="13"/>
      <color indexed="12"/>
      <name val="Arial"/>
      <family val="2"/>
      <charset val="204"/>
    </font>
    <font>
      <sz val="13"/>
      <color indexed="12"/>
      <name val="Arial"/>
      <family val="2"/>
      <charset val="204"/>
    </font>
    <font>
      <b/>
      <sz val="16"/>
      <name val="Calibri"/>
      <family val="2"/>
      <charset val="204"/>
    </font>
    <font>
      <b/>
      <u/>
      <sz val="18"/>
      <color indexed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0"/>
      <name val="Tahoma"/>
      <family val="2"/>
      <charset val="204"/>
    </font>
    <font>
      <b/>
      <i/>
      <sz val="10"/>
      <color theme="0"/>
      <name val="Tahoma"/>
      <family val="2"/>
      <charset val="204"/>
    </font>
    <font>
      <b/>
      <sz val="12"/>
      <color rgb="FF7030A0"/>
      <name val="Tahoma"/>
      <family val="2"/>
      <charset val="204"/>
    </font>
    <font>
      <b/>
      <sz val="36"/>
      <color rgb="FFFF0000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FF00"/>
      <name val="Tahoma"/>
      <family val="2"/>
    </font>
    <font>
      <b/>
      <sz val="14"/>
      <color rgb="FFFF0000"/>
      <name val="Times New Roman"/>
      <family val="1"/>
    </font>
    <font>
      <b/>
      <sz val="12"/>
      <color rgb="FF00B050"/>
      <name val="Tahoma"/>
      <family val="2"/>
      <charset val="204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Tahoma"/>
      <family val="2"/>
      <charset val="204"/>
    </font>
    <font>
      <b/>
      <sz val="14"/>
      <color rgb="FFFF0000"/>
      <name val="Tahoma"/>
      <family val="2"/>
      <charset val="204"/>
    </font>
    <font>
      <b/>
      <sz val="25"/>
      <color rgb="FFFF0000"/>
      <name val="Mistral"/>
      <family val="4"/>
      <charset val="204"/>
    </font>
    <font>
      <b/>
      <sz val="28"/>
      <color rgb="FFFF0000"/>
      <name val="Mistral"/>
      <family val="4"/>
      <charset val="204"/>
    </font>
    <font>
      <b/>
      <sz val="11"/>
      <color rgb="FFFF0000"/>
      <name val="Times New Roman"/>
      <family val="1"/>
    </font>
    <font>
      <b/>
      <sz val="10"/>
      <color indexed="10"/>
      <name val="Tahoma"/>
      <family val="2"/>
      <charset val="204"/>
    </font>
    <font>
      <b/>
      <sz val="11"/>
      <color rgb="FFFF0000"/>
      <name val="Arial Black"/>
      <family val="2"/>
      <charset val="204"/>
    </font>
    <font>
      <b/>
      <i/>
      <sz val="12"/>
      <color rgb="FFFF0000"/>
      <name val="Tahoma"/>
      <family val="2"/>
      <charset val="204"/>
    </font>
    <font>
      <b/>
      <sz val="10"/>
      <color rgb="FFFF0000"/>
      <name val="Times New Roman"/>
      <family val="1"/>
    </font>
    <font>
      <b/>
      <u/>
      <sz val="12"/>
      <color indexed="10"/>
      <name val="Tahoma"/>
      <family val="2"/>
      <charset val="204"/>
    </font>
    <font>
      <b/>
      <u/>
      <sz val="14"/>
      <color indexed="10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sz val="24"/>
      <color rgb="FFFF0000"/>
      <name val="Tahoma"/>
      <family val="2"/>
      <charset val="204"/>
    </font>
    <font>
      <b/>
      <u/>
      <sz val="24"/>
      <color rgb="FFFF0000"/>
      <name val="Tahoma"/>
      <family val="2"/>
      <charset val="204"/>
    </font>
    <font>
      <b/>
      <sz val="8"/>
      <color rgb="FFFF000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FCA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/>
      <right/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/>
      <top style="thick">
        <color rgb="FFFFFF00"/>
      </top>
      <bottom/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/>
      <bottom/>
      <diagonal/>
    </border>
    <border>
      <left style="medium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54" fillId="0" borderId="0" applyFont="0" applyFill="0" applyBorder="0" applyAlignment="0" applyProtection="0"/>
    <xf numFmtId="0" fontId="5" fillId="0" borderId="0"/>
    <xf numFmtId="0" fontId="5" fillId="0" borderId="0"/>
  </cellStyleXfs>
  <cellXfs count="33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9" fillId="0" borderId="0" xfId="0" applyFont="1" applyAlignment="1">
      <alignment vertical="center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4" xfId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49" fontId="56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 applyProtection="1">
      <alignment vertical="center" wrapText="1"/>
    </xf>
    <xf numFmtId="0" fontId="17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4" xfId="1" applyFont="1" applyFill="1" applyBorder="1" applyAlignment="1" applyProtection="1">
      <alignment vertical="center" wrapText="1"/>
    </xf>
    <xf numFmtId="0" fontId="20" fillId="0" borderId="4" xfId="1" applyFont="1" applyBorder="1" applyAlignment="1" applyProtection="1">
      <alignment vertical="center" wrapText="1"/>
    </xf>
    <xf numFmtId="0" fontId="20" fillId="3" borderId="1" xfId="1" applyFont="1" applyFill="1" applyBorder="1" applyAlignment="1" applyProtection="1">
      <alignment vertical="center" wrapText="1"/>
    </xf>
    <xf numFmtId="0" fontId="20" fillId="0" borderId="1" xfId="1" applyFont="1" applyFill="1" applyBorder="1" applyAlignment="1" applyProtection="1">
      <alignment vertical="center" wrapText="1"/>
    </xf>
    <xf numFmtId="0" fontId="20" fillId="3" borderId="4" xfId="1" applyFont="1" applyFill="1" applyBorder="1" applyAlignment="1" applyProtection="1">
      <alignment vertical="center" wrapText="1"/>
    </xf>
    <xf numFmtId="0" fontId="57" fillId="0" borderId="3" xfId="0" applyNumberFormat="1" applyFont="1" applyFill="1" applyBorder="1" applyAlignment="1">
      <alignment horizontal="center" vertical="center" wrapText="1"/>
    </xf>
    <xf numFmtId="0" fontId="21" fillId="0" borderId="4" xfId="1" applyFont="1" applyBorder="1" applyAlignment="1" applyProtection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49" fontId="14" fillId="4" borderId="1" xfId="0" applyNumberFormat="1" applyFont="1" applyFill="1" applyBorder="1" applyAlignment="1">
      <alignment horizontal="center" vertical="center"/>
    </xf>
    <xf numFmtId="0" fontId="24" fillId="0" borderId="1" xfId="1" applyFont="1" applyFill="1" applyBorder="1" applyAlignment="1" applyProtection="1">
      <alignment vertical="center" wrapText="1"/>
    </xf>
    <xf numFmtId="0" fontId="24" fillId="0" borderId="4" xfId="1" applyFont="1" applyFill="1" applyBorder="1" applyAlignment="1" applyProtection="1">
      <alignment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29" fillId="0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27" fillId="2" borderId="1" xfId="2" applyNumberFormat="1" applyFont="1" applyFill="1" applyBorder="1" applyAlignment="1">
      <alignment horizontal="center" vertical="center" wrapText="1"/>
    </xf>
    <xf numFmtId="165" fontId="33" fillId="3" borderId="1" xfId="0" applyNumberFormat="1" applyFont="1" applyFill="1" applyBorder="1" applyAlignment="1">
      <alignment vertical="center"/>
    </xf>
    <xf numFmtId="165" fontId="33" fillId="0" borderId="1" xfId="0" applyNumberFormat="1" applyFont="1" applyBorder="1" applyAlignment="1">
      <alignment vertical="center"/>
    </xf>
    <xf numFmtId="165" fontId="33" fillId="0" borderId="1" xfId="0" applyNumberFormat="1" applyFont="1" applyFill="1" applyBorder="1" applyAlignment="1">
      <alignment vertical="center"/>
    </xf>
    <xf numFmtId="165" fontId="33" fillId="0" borderId="1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165" fontId="34" fillId="0" borderId="1" xfId="0" applyNumberFormat="1" applyFont="1" applyFill="1" applyBorder="1" applyAlignment="1">
      <alignment horizontal="center" vertical="center"/>
    </xf>
    <xf numFmtId="165" fontId="34" fillId="0" borderId="1" xfId="0" applyNumberFormat="1" applyFont="1" applyBorder="1" applyAlignment="1">
      <alignment horizontal="center" vertical="center"/>
    </xf>
    <xf numFmtId="165" fontId="34" fillId="0" borderId="1" xfId="4" applyNumberFormat="1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35" fillId="0" borderId="0" xfId="0" applyFont="1" applyBorder="1" applyAlignment="1">
      <alignment vertical="center" wrapText="1"/>
    </xf>
    <xf numFmtId="49" fontId="36" fillId="0" borderId="0" xfId="2" applyNumberFormat="1" applyFont="1" applyFill="1" applyBorder="1" applyAlignment="1" applyProtection="1">
      <alignment horizontal="right" vertical="center"/>
    </xf>
    <xf numFmtId="0" fontId="27" fillId="2" borderId="1" xfId="0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49" fontId="37" fillId="0" borderId="1" xfId="3" applyNumberFormat="1" applyFont="1" applyFill="1" applyBorder="1" applyAlignment="1">
      <alignment horizontal="center" vertical="center" wrapText="1"/>
    </xf>
    <xf numFmtId="49" fontId="37" fillId="3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/>
    </xf>
    <xf numFmtId="0" fontId="40" fillId="0" borderId="0" xfId="1" applyFont="1" applyBorder="1" applyAlignment="1" applyProtection="1">
      <alignment vertical="center"/>
    </xf>
    <xf numFmtId="0" fontId="41" fillId="0" borderId="0" xfId="0" applyFont="1" applyBorder="1" applyAlignment="1">
      <alignment vertical="center"/>
    </xf>
    <xf numFmtId="49" fontId="42" fillId="0" borderId="0" xfId="2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3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vertical="center"/>
    </xf>
    <xf numFmtId="1" fontId="5" fillId="7" borderId="5" xfId="0" applyNumberFormat="1" applyFont="1" applyFill="1" applyBorder="1" applyAlignment="1">
      <alignment vertical="center"/>
    </xf>
    <xf numFmtId="1" fontId="6" fillId="7" borderId="1" xfId="0" applyNumberFormat="1" applyFont="1" applyFill="1" applyBorder="1" applyAlignment="1">
      <alignment vertical="center"/>
    </xf>
    <xf numFmtId="0" fontId="29" fillId="0" borderId="1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vertical="center"/>
    </xf>
    <xf numFmtId="0" fontId="0" fillId="7" borderId="0" xfId="0" applyFill="1" applyAlignment="1">
      <alignment vertical="center"/>
    </xf>
    <xf numFmtId="49" fontId="36" fillId="0" borderId="0" xfId="2" applyNumberFormat="1" applyFont="1" applyFill="1" applyBorder="1" applyAlignment="1" applyProtection="1">
      <alignment vertical="center"/>
    </xf>
    <xf numFmtId="2" fontId="27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12" fillId="0" borderId="0" xfId="1" applyAlignment="1" applyProtection="1">
      <alignment vertical="center"/>
    </xf>
    <xf numFmtId="0" fontId="5" fillId="0" borderId="0" xfId="0" applyFont="1" applyAlignment="1">
      <alignment vertical="center"/>
    </xf>
    <xf numFmtId="1" fontId="48" fillId="0" borderId="1" xfId="0" applyNumberFormat="1" applyFont="1" applyFill="1" applyBorder="1" applyAlignment="1">
      <alignment horizontal="left" vertical="center"/>
    </xf>
    <xf numFmtId="0" fontId="55" fillId="8" borderId="1" xfId="0" applyFont="1" applyFill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12" fillId="0" borderId="3" xfId="1" applyNumberFormat="1" applyFill="1" applyBorder="1" applyAlignment="1" applyProtection="1">
      <alignment horizontal="center" vertical="center" wrapText="1"/>
    </xf>
    <xf numFmtId="1" fontId="5" fillId="9" borderId="1" xfId="0" applyNumberFormat="1" applyFont="1" applyFill="1" applyBorder="1" applyAlignment="1">
      <alignment horizontal="center" vertical="center" wrapText="1"/>
    </xf>
    <xf numFmtId="1" fontId="5" fillId="9" borderId="1" xfId="0" applyNumberFormat="1" applyFont="1" applyFill="1" applyBorder="1" applyAlignment="1">
      <alignment vertical="center"/>
    </xf>
    <xf numFmtId="0" fontId="12" fillId="0" borderId="3" xfId="1" applyNumberFormat="1" applyFill="1" applyBorder="1" applyAlignment="1" applyProtection="1">
      <alignment vertical="top" wrapText="1"/>
    </xf>
    <xf numFmtId="1" fontId="5" fillId="9" borderId="5" xfId="0" applyNumberFormat="1" applyFont="1" applyFill="1" applyBorder="1" applyAlignment="1">
      <alignment vertical="center"/>
    </xf>
    <xf numFmtId="166" fontId="3" fillId="9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vertical="center"/>
    </xf>
    <xf numFmtId="1" fontId="5" fillId="9" borderId="1" xfId="3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50" fillId="0" borderId="1" xfId="1" applyFont="1" applyFill="1" applyBorder="1" applyAlignment="1" applyProtection="1">
      <alignment vertical="center" wrapText="1"/>
    </xf>
    <xf numFmtId="0" fontId="51" fillId="0" borderId="4" xfId="1" applyFont="1" applyFill="1" applyBorder="1" applyAlignment="1" applyProtection="1">
      <alignment vertical="center" wrapText="1"/>
    </xf>
    <xf numFmtId="0" fontId="51" fillId="0" borderId="1" xfId="1" applyFont="1" applyFill="1" applyBorder="1" applyAlignment="1" applyProtection="1">
      <alignment vertical="center" wrapText="1"/>
    </xf>
    <xf numFmtId="1" fontId="5" fillId="10" borderId="1" xfId="0" applyNumberFormat="1" applyFont="1" applyFill="1" applyBorder="1" applyAlignment="1">
      <alignment vertical="center"/>
    </xf>
    <xf numFmtId="2" fontId="0" fillId="0" borderId="0" xfId="0" applyNumberFormat="1" applyFill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35" fillId="0" borderId="0" xfId="0" applyFont="1" applyFill="1" applyBorder="1" applyAlignment="1">
      <alignment vertical="center" wrapText="1"/>
    </xf>
    <xf numFmtId="0" fontId="43" fillId="11" borderId="0" xfId="0" applyNumberFormat="1" applyFont="1" applyFill="1" applyBorder="1" applyAlignment="1" applyProtection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49" fontId="48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/>
    </xf>
    <xf numFmtId="0" fontId="18" fillId="0" borderId="0" xfId="0" applyNumberFormat="1" applyFont="1" applyFill="1" applyBorder="1" applyAlignment="1" applyProtection="1">
      <alignment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2" fillId="0" borderId="1" xfId="1" applyNumberFormat="1" applyFill="1" applyBorder="1" applyAlignment="1" applyProtection="1">
      <alignment horizontal="center" vertical="center" wrapText="1"/>
    </xf>
    <xf numFmtId="0" fontId="55" fillId="0" borderId="1" xfId="0" applyFont="1" applyFill="1" applyBorder="1" applyAlignment="1">
      <alignment horizontal="center" vertical="center"/>
    </xf>
    <xf numFmtId="1" fontId="0" fillId="12" borderId="0" xfId="0" applyNumberForma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1" fontId="2" fillId="0" borderId="0" xfId="0" applyNumberFormat="1" applyFont="1" applyAlignment="1">
      <alignment horizontal="left" vertical="center"/>
    </xf>
    <xf numFmtId="1" fontId="48" fillId="0" borderId="0" xfId="0" applyNumberFormat="1" applyFont="1" applyFill="1" applyBorder="1" applyAlignment="1" applyProtection="1">
      <alignment horizontal="left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48" fillId="3" borderId="1" xfId="0" applyNumberFormat="1" applyFont="1" applyFill="1" applyBorder="1" applyAlignment="1">
      <alignment horizontal="left" vertical="center"/>
    </xf>
    <xf numFmtId="1" fontId="48" fillId="0" borderId="1" xfId="0" applyNumberFormat="1" applyFont="1" applyBorder="1" applyAlignment="1">
      <alignment horizontal="left" vertical="center"/>
    </xf>
    <xf numFmtId="1" fontId="48" fillId="0" borderId="3" xfId="0" applyNumberFormat="1" applyFont="1" applyFill="1" applyBorder="1" applyAlignment="1">
      <alignment horizontal="left" vertical="center"/>
    </xf>
    <xf numFmtId="1" fontId="48" fillId="0" borderId="1" xfId="3" applyNumberFormat="1" applyFont="1" applyFill="1" applyBorder="1" applyAlignment="1">
      <alignment horizontal="left" vertical="center"/>
    </xf>
    <xf numFmtId="1" fontId="10" fillId="3" borderId="1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1" fontId="59" fillId="0" borderId="0" xfId="0" applyNumberFormat="1" applyFont="1" applyAlignment="1">
      <alignment horizontal="left" vertical="center"/>
    </xf>
    <xf numFmtId="49" fontId="48" fillId="0" borderId="1" xfId="0" applyNumberFormat="1" applyFont="1" applyBorder="1" applyAlignment="1">
      <alignment horizontal="left" vertical="center"/>
    </xf>
    <xf numFmtId="0" fontId="25" fillId="11" borderId="1" xfId="0" applyFont="1" applyFill="1" applyBorder="1" applyAlignment="1">
      <alignment horizontal="center" vertical="center" wrapText="1"/>
    </xf>
    <xf numFmtId="1" fontId="60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 wrapText="1"/>
    </xf>
    <xf numFmtId="0" fontId="29" fillId="0" borderId="4" xfId="0" applyNumberFormat="1" applyFont="1" applyFill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20" fillId="0" borderId="5" xfId="1" applyFont="1" applyFill="1" applyBorder="1" applyAlignment="1" applyProtection="1">
      <alignment vertical="center" wrapText="1"/>
    </xf>
    <xf numFmtId="0" fontId="29" fillId="0" borderId="3" xfId="0" applyNumberFormat="1" applyFont="1" applyFill="1" applyBorder="1" applyAlignment="1">
      <alignment vertical="center" wrapText="1"/>
    </xf>
    <xf numFmtId="0" fontId="12" fillId="0" borderId="4" xfId="1" applyNumberFormat="1" applyFill="1" applyBorder="1" applyAlignment="1" applyProtection="1">
      <alignment vertical="center" wrapText="1"/>
    </xf>
    <xf numFmtId="0" fontId="12" fillId="0" borderId="4" xfId="1" applyFill="1" applyBorder="1" applyAlignment="1" applyProtection="1">
      <alignment vertical="center" wrapText="1"/>
    </xf>
    <xf numFmtId="49" fontId="48" fillId="0" borderId="1" xfId="0" applyNumberFormat="1" applyFont="1" applyFill="1" applyBorder="1" applyAlignment="1">
      <alignment horizontal="left" vertical="center"/>
    </xf>
    <xf numFmtId="49" fontId="14" fillId="0" borderId="3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vertical="center"/>
    </xf>
    <xf numFmtId="1" fontId="5" fillId="7" borderId="6" xfId="0" applyNumberFormat="1" applyFont="1" applyFill="1" applyBorder="1" applyAlignment="1">
      <alignment vertical="center"/>
    </xf>
    <xf numFmtId="2" fontId="5" fillId="0" borderId="8" xfId="0" applyNumberFormat="1" applyFont="1" applyFill="1" applyBorder="1" applyAlignment="1">
      <alignment vertical="center"/>
    </xf>
    <xf numFmtId="2" fontId="5" fillId="0" borderId="5" xfId="0" applyNumberFormat="1" applyFon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5" fontId="63" fillId="3" borderId="1" xfId="0" applyNumberFormat="1" applyFont="1" applyFill="1" applyBorder="1" applyAlignment="1">
      <alignment vertical="center"/>
    </xf>
    <xf numFmtId="165" fontId="61" fillId="0" borderId="1" xfId="0" applyNumberFormat="1" applyFont="1" applyFill="1" applyBorder="1" applyAlignment="1">
      <alignment horizontal="center" vertical="center"/>
    </xf>
    <xf numFmtId="0" fontId="24" fillId="0" borderId="3" xfId="1" applyFont="1" applyFill="1" applyBorder="1" applyAlignment="1" applyProtection="1">
      <alignment vertical="center" wrapText="1"/>
    </xf>
    <xf numFmtId="49" fontId="65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58" fillId="0" borderId="2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40" fillId="0" borderId="0" xfId="1" applyFont="1" applyBorder="1" applyAlignment="1" applyProtection="1">
      <alignment vertical="center"/>
    </xf>
    <xf numFmtId="0" fontId="29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65" fontId="64" fillId="0" borderId="1" xfId="0" applyNumberFormat="1" applyFont="1" applyFill="1" applyBorder="1" applyAlignment="1">
      <alignment horizontal="center" vertical="center"/>
    </xf>
    <xf numFmtId="165" fontId="69" fillId="0" borderId="1" xfId="0" applyNumberFormat="1" applyFont="1" applyFill="1" applyBorder="1" applyAlignment="1">
      <alignment vertical="center"/>
    </xf>
    <xf numFmtId="165" fontId="69" fillId="0" borderId="1" xfId="0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7" fillId="0" borderId="2" xfId="0" applyNumberFormat="1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/>
    </xf>
    <xf numFmtId="0" fontId="0" fillId="0" borderId="0" xfId="0" applyFill="1"/>
    <xf numFmtId="0" fontId="5" fillId="0" borderId="0" xfId="4" applyFill="1"/>
    <xf numFmtId="0" fontId="12" fillId="0" borderId="0" xfId="1" applyFill="1" applyAlignment="1" applyProtection="1">
      <alignment vertical="center" wrapText="1"/>
    </xf>
    <xf numFmtId="0" fontId="6" fillId="0" borderId="0" xfId="0" applyFont="1" applyFill="1" applyAlignment="1">
      <alignment vertical="center"/>
    </xf>
    <xf numFmtId="0" fontId="57" fillId="0" borderId="3" xfId="0" applyNumberFormat="1" applyFont="1" applyFill="1" applyBorder="1" applyAlignment="1">
      <alignment horizontal="center" vertical="center" wrapText="1"/>
    </xf>
    <xf numFmtId="49" fontId="37" fillId="0" borderId="3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/>
    </xf>
    <xf numFmtId="0" fontId="18" fillId="0" borderId="13" xfId="0" applyNumberFormat="1" applyFont="1" applyFill="1" applyBorder="1" applyAlignment="1" applyProtection="1">
      <alignment vertical="center" wrapText="1"/>
    </xf>
    <xf numFmtId="0" fontId="28" fillId="0" borderId="13" xfId="0" applyNumberFormat="1" applyFont="1" applyFill="1" applyBorder="1" applyAlignment="1" applyProtection="1">
      <alignment horizontal="center" wrapText="1"/>
    </xf>
    <xf numFmtId="0" fontId="72" fillId="0" borderId="1" xfId="0" applyFont="1" applyFill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49" fontId="14" fillId="14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" fontId="0" fillId="0" borderId="0" xfId="0" applyNumberFormat="1" applyBorder="1" applyAlignment="1">
      <alignment vertical="center"/>
    </xf>
    <xf numFmtId="0" fontId="76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4" fillId="15" borderId="3" xfId="0" applyNumberFormat="1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/>
    </xf>
    <xf numFmtId="49" fontId="7" fillId="15" borderId="1" xfId="0" applyNumberFormat="1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20" fillId="15" borderId="4" xfId="1" applyFont="1" applyFill="1" applyBorder="1" applyAlignment="1" applyProtection="1">
      <alignment vertical="center" wrapText="1"/>
    </xf>
    <xf numFmtId="49" fontId="14" fillId="15" borderId="1" xfId="0" applyNumberFormat="1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horizontal="center" vertical="center" wrapText="1"/>
    </xf>
    <xf numFmtId="1" fontId="48" fillId="15" borderId="1" xfId="0" applyNumberFormat="1" applyFont="1" applyFill="1" applyBorder="1" applyAlignment="1">
      <alignment horizontal="left" vertical="center"/>
    </xf>
    <xf numFmtId="165" fontId="73" fillId="15" borderId="1" xfId="0" applyNumberFormat="1" applyFont="1" applyFill="1" applyBorder="1" applyAlignment="1">
      <alignment vertical="center"/>
    </xf>
    <xf numFmtId="165" fontId="61" fillId="15" borderId="1" xfId="0" applyNumberFormat="1" applyFont="1" applyFill="1" applyBorder="1" applyAlignment="1">
      <alignment horizontal="center" vertical="center"/>
    </xf>
    <xf numFmtId="49" fontId="37" fillId="15" borderId="1" xfId="0" applyNumberFormat="1" applyFont="1" applyFill="1" applyBorder="1" applyAlignment="1">
      <alignment horizontal="center" vertical="center" wrapText="1"/>
    </xf>
    <xf numFmtId="166" fontId="3" fillId="15" borderId="1" xfId="0" applyNumberFormat="1" applyFont="1" applyFill="1" applyBorder="1" applyAlignment="1">
      <alignment horizontal="center" vertical="center"/>
    </xf>
    <xf numFmtId="49" fontId="11" fillId="15" borderId="1" xfId="0" applyNumberFormat="1" applyFont="1" applyFill="1" applyBorder="1" applyAlignment="1">
      <alignment horizontal="center" vertical="center"/>
    </xf>
    <xf numFmtId="165" fontId="33" fillId="15" borderId="1" xfId="0" applyNumberFormat="1" applyFont="1" applyFill="1" applyBorder="1" applyAlignment="1">
      <alignment vertical="center"/>
    </xf>
    <xf numFmtId="0" fontId="12" fillId="15" borderId="3" xfId="1" applyNumberFormat="1" applyFill="1" applyBorder="1" applyAlignment="1" applyProtection="1">
      <alignment horizontal="center" vertical="center" wrapText="1"/>
    </xf>
    <xf numFmtId="0" fontId="11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20" fillId="15" borderId="1" xfId="1" applyFont="1" applyFill="1" applyBorder="1" applyAlignment="1" applyProtection="1">
      <alignment vertical="center" wrapText="1"/>
    </xf>
    <xf numFmtId="0" fontId="26" fillId="15" borderId="1" xfId="0" applyFont="1" applyFill="1" applyBorder="1" applyAlignment="1">
      <alignment horizontal="center" vertical="center" wrapText="1"/>
    </xf>
    <xf numFmtId="0" fontId="3" fillId="15" borderId="1" xfId="0" applyNumberFormat="1" applyFont="1" applyFill="1" applyBorder="1" applyAlignment="1">
      <alignment horizontal="center" vertical="center"/>
    </xf>
    <xf numFmtId="0" fontId="26" fillId="15" borderId="4" xfId="0" applyFont="1" applyFill="1" applyBorder="1" applyAlignment="1">
      <alignment horizontal="center" vertical="center" wrapText="1"/>
    </xf>
    <xf numFmtId="0" fontId="55" fillId="15" borderId="1" xfId="0" applyFont="1" applyFill="1" applyBorder="1" applyAlignment="1">
      <alignment horizontal="center" vertical="center"/>
    </xf>
    <xf numFmtId="49" fontId="38" fillId="15" borderId="1" xfId="0" applyNumberFormat="1" applyFont="1" applyFill="1" applyBorder="1" applyAlignment="1">
      <alignment horizontal="center" vertical="center" wrapText="1"/>
    </xf>
    <xf numFmtId="2" fontId="5" fillId="15" borderId="1" xfId="0" applyNumberFormat="1" applyFont="1" applyFill="1" applyBorder="1" applyAlignment="1">
      <alignment vertical="center"/>
    </xf>
    <xf numFmtId="1" fontId="5" fillId="15" borderId="1" xfId="0" applyNumberFormat="1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2" fontId="27" fillId="2" borderId="6" xfId="0" applyNumberFormat="1" applyFont="1" applyFill="1" applyBorder="1" applyAlignment="1">
      <alignment horizontal="center" vertical="center" wrapText="1"/>
    </xf>
    <xf numFmtId="2" fontId="5" fillId="15" borderId="5" xfId="0" applyNumberFormat="1" applyFont="1" applyFill="1" applyBorder="1" applyAlignment="1">
      <alignment vertical="center"/>
    </xf>
    <xf numFmtId="2" fontId="5" fillId="14" borderId="4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1" fontId="5" fillId="15" borderId="1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12" fillId="3" borderId="0" xfId="1" applyFill="1" applyAlignment="1" applyProtection="1">
      <alignment vertical="center"/>
    </xf>
    <xf numFmtId="165" fontId="73" fillId="0" borderId="1" xfId="0" applyNumberFormat="1" applyFont="1" applyFill="1" applyBorder="1" applyAlignment="1">
      <alignment horizontal="center" vertical="center"/>
    </xf>
    <xf numFmtId="165" fontId="73" fillId="0" borderId="1" xfId="0" applyNumberFormat="1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vertical="center" wrapText="1"/>
    </xf>
    <xf numFmtId="0" fontId="77" fillId="13" borderId="3" xfId="0" applyFont="1" applyFill="1" applyBorder="1" applyAlignment="1">
      <alignment vertical="center" wrapText="1"/>
    </xf>
    <xf numFmtId="0" fontId="77" fillId="0" borderId="0" xfId="0" applyFont="1" applyFill="1" applyBorder="1" applyAlignment="1">
      <alignment vertical="center" wrapText="1"/>
    </xf>
    <xf numFmtId="0" fontId="79" fillId="0" borderId="1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29" fillId="0" borderId="26" xfId="0" applyNumberFormat="1" applyFont="1" applyFill="1" applyBorder="1" applyAlignment="1">
      <alignment vertical="top" wrapText="1"/>
    </xf>
    <xf numFmtId="1" fontId="5" fillId="0" borderId="8" xfId="0" applyNumberFormat="1" applyFont="1" applyFill="1" applyBorder="1" applyAlignment="1">
      <alignment horizontal="center" vertical="center" wrapText="1"/>
    </xf>
    <xf numFmtId="2" fontId="5" fillId="0" borderId="27" xfId="0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8" xfId="0" applyBorder="1" applyAlignment="1">
      <alignment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2" fillId="0" borderId="21" xfId="1" applyNumberForma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9" xfId="0" applyBorder="1" applyAlignment="1">
      <alignment vertical="center"/>
    </xf>
    <xf numFmtId="0" fontId="12" fillId="0" borderId="31" xfId="1" applyBorder="1" applyAlignment="1" applyProtection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2" fontId="5" fillId="0" borderId="2" xfId="0" applyNumberFormat="1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34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4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6" fillId="0" borderId="32" xfId="0" applyFont="1" applyBorder="1" applyAlignment="1">
      <alignment vertical="center"/>
    </xf>
    <xf numFmtId="0" fontId="58" fillId="0" borderId="4" xfId="0" applyFont="1" applyBorder="1" applyAlignment="1">
      <alignment vertical="center"/>
    </xf>
    <xf numFmtId="0" fontId="3" fillId="13" borderId="3" xfId="0" applyFont="1" applyFill="1" applyBorder="1" applyAlignment="1">
      <alignment vertical="top"/>
    </xf>
    <xf numFmtId="0" fontId="3" fillId="13" borderId="4" xfId="0" applyFont="1" applyFill="1" applyBorder="1" applyAlignment="1">
      <alignment vertical="top"/>
    </xf>
    <xf numFmtId="0" fontId="58" fillId="14" borderId="3" xfId="0" applyFont="1" applyFill="1" applyBorder="1" applyAlignment="1">
      <alignment vertical="center"/>
    </xf>
    <xf numFmtId="0" fontId="70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9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15" borderId="2" xfId="0" applyNumberFormat="1" applyFont="1" applyFill="1" applyBorder="1" applyAlignment="1">
      <alignment horizontal="center" vertical="center" wrapText="1"/>
    </xf>
    <xf numFmtId="0" fontId="4" fillId="15" borderId="3" xfId="0" applyNumberFormat="1" applyFont="1" applyFill="1" applyBorder="1" applyAlignment="1">
      <alignment horizontal="center" vertical="center" wrapText="1"/>
    </xf>
    <xf numFmtId="0" fontId="29" fillId="15" borderId="3" xfId="0" applyNumberFormat="1" applyFont="1" applyFill="1" applyBorder="1" applyAlignment="1">
      <alignment horizontal="center" vertical="center" wrapText="1"/>
    </xf>
    <xf numFmtId="0" fontId="29" fillId="15" borderId="4" xfId="0" applyNumberFormat="1" applyFont="1" applyFill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58" fillId="14" borderId="3" xfId="0" applyFont="1" applyFill="1" applyBorder="1" applyAlignment="1">
      <alignment horizontal="center" vertical="center" wrapText="1"/>
    </xf>
    <xf numFmtId="0" fontId="4" fillId="15" borderId="23" xfId="0" applyNumberFormat="1" applyFont="1" applyFill="1" applyBorder="1" applyAlignment="1">
      <alignment horizontal="center" vertical="center" wrapText="1"/>
    </xf>
    <xf numFmtId="4" fontId="43" fillId="0" borderId="0" xfId="0" applyNumberFormat="1" applyFont="1" applyFill="1" applyBorder="1" applyAlignment="1" applyProtection="1">
      <alignment horizontal="center" vertical="center"/>
    </xf>
    <xf numFmtId="167" fontId="43" fillId="0" borderId="0" xfId="0" applyNumberFormat="1" applyFont="1" applyFill="1" applyBorder="1" applyAlignment="1" applyProtection="1">
      <alignment horizontal="center" vertical="center"/>
    </xf>
    <xf numFmtId="0" fontId="29" fillId="0" borderId="3" xfId="0" applyNumberFormat="1" applyFont="1" applyFill="1" applyBorder="1" applyAlignment="1">
      <alignment horizontal="center" vertical="top" wrapText="1"/>
    </xf>
    <xf numFmtId="0" fontId="29" fillId="0" borderId="4" xfId="0" applyNumberFormat="1" applyFont="1" applyFill="1" applyBorder="1" applyAlignment="1">
      <alignment horizontal="center" vertical="top" wrapText="1"/>
    </xf>
    <xf numFmtId="0" fontId="66" fillId="13" borderId="18" xfId="0" applyNumberFormat="1" applyFont="1" applyFill="1" applyBorder="1" applyAlignment="1" applyProtection="1">
      <alignment horizontal="center" vertical="center" wrapText="1"/>
    </xf>
    <xf numFmtId="0" fontId="71" fillId="13" borderId="16" xfId="0" applyNumberFormat="1" applyFont="1" applyFill="1" applyBorder="1" applyAlignment="1" applyProtection="1">
      <alignment horizontal="center" vertical="center" wrapText="1"/>
    </xf>
    <xf numFmtId="0" fontId="71" fillId="13" borderId="17" xfId="0" applyNumberFormat="1" applyFont="1" applyFill="1" applyBorder="1" applyAlignment="1" applyProtection="1">
      <alignment horizontal="center" vertical="center" wrapText="1"/>
    </xf>
    <xf numFmtId="0" fontId="71" fillId="13" borderId="19" xfId="0" applyNumberFormat="1" applyFont="1" applyFill="1" applyBorder="1" applyAlignment="1" applyProtection="1">
      <alignment horizontal="center" vertical="center" wrapText="1"/>
    </xf>
    <xf numFmtId="0" fontId="71" fillId="13" borderId="14" xfId="0" applyNumberFormat="1" applyFont="1" applyFill="1" applyBorder="1" applyAlignment="1" applyProtection="1">
      <alignment horizontal="center" vertical="center" wrapText="1"/>
    </xf>
    <xf numFmtId="0" fontId="71" fillId="13" borderId="15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>
      <alignment horizontal="center" vertical="center" wrapText="1"/>
    </xf>
    <xf numFmtId="0" fontId="57" fillId="0" borderId="2" xfId="0" applyNumberFormat="1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/>
    </xf>
    <xf numFmtId="0" fontId="70" fillId="0" borderId="2" xfId="0" applyNumberFormat="1" applyFont="1" applyFill="1" applyBorder="1" applyAlignment="1">
      <alignment horizontal="center" vertical="center" wrapText="1"/>
    </xf>
    <xf numFmtId="0" fontId="57" fillId="0" borderId="4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68" fillId="0" borderId="25" xfId="0" applyNumberFormat="1" applyFont="1" applyFill="1" applyBorder="1" applyAlignment="1">
      <alignment horizontal="center" vertical="center" wrapText="1"/>
    </xf>
    <xf numFmtId="0" fontId="67" fillId="0" borderId="13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70" fillId="0" borderId="4" xfId="0" applyNumberFormat="1" applyFont="1" applyFill="1" applyBorder="1" applyAlignment="1">
      <alignment horizontal="center" vertical="center" wrapText="1"/>
    </xf>
    <xf numFmtId="0" fontId="0" fillId="0" borderId="0" xfId="0"/>
    <xf numFmtId="49" fontId="3" fillId="0" borderId="0" xfId="0" applyNumberFormat="1" applyFont="1" applyBorder="1" applyAlignment="1">
      <alignment horizontal="right" vertical="center"/>
    </xf>
    <xf numFmtId="0" fontId="66" fillId="0" borderId="3" xfId="0" applyFont="1" applyBorder="1" applyAlignment="1">
      <alignment horizontal="center" vertical="center"/>
    </xf>
    <xf numFmtId="0" fontId="29" fillId="0" borderId="13" xfId="0" applyNumberFormat="1" applyFont="1" applyFill="1" applyBorder="1" applyAlignment="1">
      <alignment horizontal="center" vertical="center" wrapText="1"/>
    </xf>
    <xf numFmtId="0" fontId="29" fillId="0" borderId="26" xfId="0" applyNumberFormat="1" applyFont="1" applyFill="1" applyBorder="1" applyAlignment="1">
      <alignment horizontal="center" vertical="center" wrapText="1"/>
    </xf>
    <xf numFmtId="0" fontId="77" fillId="13" borderId="3" xfId="0" applyFont="1" applyFill="1" applyBorder="1" applyAlignment="1">
      <alignment horizontal="center" vertical="top" wrapText="1"/>
    </xf>
    <xf numFmtId="0" fontId="29" fillId="0" borderId="21" xfId="0" applyNumberFormat="1" applyFont="1" applyFill="1" applyBorder="1" applyAlignment="1">
      <alignment horizontal="center" vertical="center" wrapText="1"/>
    </xf>
    <xf numFmtId="0" fontId="29" fillId="0" borderId="22" xfId="0" applyNumberFormat="1" applyFont="1" applyFill="1" applyBorder="1" applyAlignment="1">
      <alignment horizontal="center" vertical="center" wrapText="1"/>
    </xf>
  </cellXfs>
  <cellStyles count="5">
    <cellStyle name="Гиперссылка" xfId="1" builtinId="8"/>
    <cellStyle name="Денежный" xfId="2" builtinId="4"/>
    <cellStyle name="Обычный" xfId="0" builtinId="0"/>
    <cellStyle name="Обычный 3" xfId="3"/>
    <cellStyle name="Обычный 4" xfId="4"/>
  </cellStyles>
  <dxfs count="0"/>
  <tableStyles count="0" defaultTableStyle="TableStyleMedium9" defaultPivotStyle="PivotStyleLight16"/>
  <colors>
    <mruColors>
      <color rgb="FF009999"/>
      <color rgb="FFCCFFCC"/>
      <color rgb="FF00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g"/><Relationship Id="rId707" Type="http://schemas.openxmlformats.org/officeDocument/2006/relationships/image" Target="../media/image707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664" Type="http://schemas.openxmlformats.org/officeDocument/2006/relationships/image" Target="../media/image664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392" Type="http://schemas.openxmlformats.org/officeDocument/2006/relationships/image" Target="../media/image392.jpeg"/><Relationship Id="rId613" Type="http://schemas.openxmlformats.org/officeDocument/2006/relationships/image" Target="../media/image613.jpeg"/><Relationship Id="rId697" Type="http://schemas.openxmlformats.org/officeDocument/2006/relationships/image" Target="../media/image697.jp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jpeg"/><Relationship Id="rId492" Type="http://schemas.openxmlformats.org/officeDocument/2006/relationships/image" Target="../media/image492.jpeg"/><Relationship Id="rId713" Type="http://schemas.openxmlformats.org/officeDocument/2006/relationships/image" Target="../media/image713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296" Type="http://schemas.openxmlformats.org/officeDocument/2006/relationships/image" Target="../media/image296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jp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18" Type="http://schemas.openxmlformats.org/officeDocument/2006/relationships/image" Target="../media/image18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79" Type="http://schemas.openxmlformats.org/officeDocument/2006/relationships/image" Target="../media/image67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41" Type="http://schemas.openxmlformats.org/officeDocument/2006/relationships/image" Target="../media/image441.jpeg"/><Relationship Id="rId539" Type="http://schemas.openxmlformats.org/officeDocument/2006/relationships/image" Target="../media/image539.jpeg"/><Relationship Id="rId746" Type="http://schemas.openxmlformats.org/officeDocument/2006/relationships/image" Target="../media/image746.jp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82" Type="http://schemas.openxmlformats.org/officeDocument/2006/relationships/image" Target="../media/image82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757" Type="http://schemas.openxmlformats.org/officeDocument/2006/relationships/image" Target="../media/image757.jp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617" Type="http://schemas.openxmlformats.org/officeDocument/2006/relationships/image" Target="../media/image617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70.jp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628" Type="http://schemas.openxmlformats.org/officeDocument/2006/relationships/image" Target="../media/image628.jpeg"/><Relationship Id="rId267" Type="http://schemas.openxmlformats.org/officeDocument/2006/relationships/image" Target="../media/image267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g"/><Relationship Id="rId31" Type="http://schemas.openxmlformats.org/officeDocument/2006/relationships/image" Target="../media/image31.jpe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639" Type="http://schemas.openxmlformats.org/officeDocument/2006/relationships/image" Target="../media/image63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g"/><Relationship Id="rId706" Type="http://schemas.openxmlformats.org/officeDocument/2006/relationships/image" Target="../media/image706.jpeg"/><Relationship Id="rId748" Type="http://schemas.openxmlformats.org/officeDocument/2006/relationships/image" Target="../media/image748.jp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661" Type="http://schemas.openxmlformats.org/officeDocument/2006/relationships/image" Target="../media/image661.jpeg"/><Relationship Id="rId717" Type="http://schemas.openxmlformats.org/officeDocument/2006/relationships/image" Target="../media/image717.jpg"/><Relationship Id="rId759" Type="http://schemas.openxmlformats.org/officeDocument/2006/relationships/image" Target="../media/image759.jp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672" Type="http://schemas.openxmlformats.org/officeDocument/2006/relationships/image" Target="../media/image672.jpg"/><Relationship Id="rId728" Type="http://schemas.openxmlformats.org/officeDocument/2006/relationships/image" Target="../media/image72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683" Type="http://schemas.openxmlformats.org/officeDocument/2006/relationships/image" Target="../media/image683.jpeg"/><Relationship Id="rId739" Type="http://schemas.openxmlformats.org/officeDocument/2006/relationships/image" Target="../media/image73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750" Type="http://schemas.openxmlformats.org/officeDocument/2006/relationships/image" Target="../media/image750.jp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52" Type="http://schemas.openxmlformats.org/officeDocument/2006/relationships/image" Target="../media/image652.jpeg"/><Relationship Id="rId694" Type="http://schemas.openxmlformats.org/officeDocument/2006/relationships/image" Target="../media/image694.jpg"/><Relationship Id="rId708" Type="http://schemas.openxmlformats.org/officeDocument/2006/relationships/image" Target="../media/image70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761" Type="http://schemas.openxmlformats.org/officeDocument/2006/relationships/image" Target="../media/image761.jp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663" Type="http://schemas.openxmlformats.org/officeDocument/2006/relationships/image" Target="../media/image663.jp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719" Type="http://schemas.openxmlformats.org/officeDocument/2006/relationships/image" Target="../media/image719.jp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30" Type="http://schemas.openxmlformats.org/officeDocument/2006/relationships/image" Target="../media/image730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741" Type="http://schemas.openxmlformats.org/officeDocument/2006/relationships/image" Target="../media/image741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752" Type="http://schemas.openxmlformats.org/officeDocument/2006/relationships/image" Target="../media/image752.jp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696" Type="http://schemas.openxmlformats.org/officeDocument/2006/relationships/image" Target="../media/image696.jp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721" Type="http://schemas.openxmlformats.org/officeDocument/2006/relationships/image" Target="../media/image721.jp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732" Type="http://schemas.openxmlformats.org/officeDocument/2006/relationships/image" Target="../media/image732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754" Type="http://schemas.openxmlformats.org/officeDocument/2006/relationships/image" Target="../media/image754.jp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34" Type="http://schemas.openxmlformats.org/officeDocument/2006/relationships/image" Target="../media/image734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g"/><Relationship Id="rId745" Type="http://schemas.openxmlformats.org/officeDocument/2006/relationships/image" Target="../media/image745.jp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png"/><Relationship Id="rId689" Type="http://schemas.openxmlformats.org/officeDocument/2006/relationships/image" Target="../media/image689.jp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g"/><Relationship Id="rId747" Type="http://schemas.openxmlformats.org/officeDocument/2006/relationships/image" Target="../media/image747.jp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740" Type="http://schemas.openxmlformats.org/officeDocument/2006/relationships/image" Target="../media/image740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g"/><Relationship Id="rId709" Type="http://schemas.openxmlformats.org/officeDocument/2006/relationships/image" Target="../media/image709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32" Type="http://schemas.openxmlformats.org/officeDocument/2006/relationships/image" Target="../media/image132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733" Type="http://schemas.openxmlformats.org/officeDocument/2006/relationships/image" Target="../media/image733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537" Type="http://schemas.openxmlformats.org/officeDocument/2006/relationships/image" Target="../media/image537.jpeg"/><Relationship Id="rId744" Type="http://schemas.openxmlformats.org/officeDocument/2006/relationships/image" Target="../media/image744.jp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755" Type="http://schemas.openxmlformats.org/officeDocument/2006/relationships/image" Target="../media/image755.jp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637" Type="http://schemas.openxmlformats.org/officeDocument/2006/relationships/image" Target="../media/image637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jpg"/><Relationship Id="rId704" Type="http://schemas.openxmlformats.org/officeDocument/2006/relationships/image" Target="../media/image704.jp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58" Type="http://schemas.openxmlformats.org/officeDocument/2006/relationships/image" Target="../media/image158.jpeg"/><Relationship Id="rId726" Type="http://schemas.openxmlformats.org/officeDocument/2006/relationships/image" Target="../media/image726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737" Type="http://schemas.openxmlformats.org/officeDocument/2006/relationships/image" Target="../media/image737.jp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8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223</xdr:row>
      <xdr:rowOff>38100</xdr:rowOff>
    </xdr:from>
    <xdr:to>
      <xdr:col>2</xdr:col>
      <xdr:colOff>9525</xdr:colOff>
      <xdr:row>223</xdr:row>
      <xdr:rowOff>942975</xdr:rowOff>
    </xdr:to>
    <xdr:pic>
      <xdr:nvPicPr>
        <xdr:cNvPr id="763077" name="Рисунок 324" descr="9785912821714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94096875"/>
          <a:ext cx="1295400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209550</xdr:colOff>
      <xdr:row>570</xdr:row>
      <xdr:rowOff>0</xdr:rowOff>
    </xdr:from>
    <xdr:to>
      <xdr:col>5</xdr:col>
      <xdr:colOff>1762125</xdr:colOff>
      <xdr:row>570</xdr:row>
      <xdr:rowOff>0</xdr:rowOff>
    </xdr:to>
    <xdr:pic>
      <xdr:nvPicPr>
        <xdr:cNvPr id="763079" name="Рисунок 224" descr="9785000336472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996896025"/>
          <a:ext cx="1552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</xdr:colOff>
      <xdr:row>3</xdr:row>
      <xdr:rowOff>379730</xdr:rowOff>
    </xdr:from>
    <xdr:to>
      <xdr:col>3</xdr:col>
      <xdr:colOff>1300584</xdr:colOff>
      <xdr:row>3</xdr:row>
      <xdr:rowOff>379730</xdr:rowOff>
    </xdr:to>
    <xdr:sp macro="" textlink="">
      <xdr:nvSpPr>
        <xdr:cNvPr id="15" name="WordArt 1"/>
        <xdr:cNvSpPr>
          <a:spLocks noChangeArrowheads="1" noChangeShapeType="1" noTextEdit="1"/>
        </xdr:cNvSpPr>
      </xdr:nvSpPr>
      <xdr:spPr bwMode="auto">
        <a:xfrm>
          <a:off x="19050" y="2997200"/>
          <a:ext cx="348066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/>
          <a:r>
            <a:rPr lang="ru-RU" sz="6600" kern="10" spc="-330" normalizeH="1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ookman Old Style"/>
            </a:rPr>
            <a:t>СЛОВО</a:t>
          </a:r>
        </a:p>
      </xdr:txBody>
    </xdr:sp>
    <xdr:clientData/>
  </xdr:twoCellAnchor>
  <xdr:twoCellAnchor>
    <xdr:from>
      <xdr:col>1</xdr:col>
      <xdr:colOff>133350</xdr:colOff>
      <xdr:row>112</xdr:row>
      <xdr:rowOff>38100</xdr:rowOff>
    </xdr:from>
    <xdr:to>
      <xdr:col>1</xdr:col>
      <xdr:colOff>1190625</xdr:colOff>
      <xdr:row>112</xdr:row>
      <xdr:rowOff>1409700</xdr:rowOff>
    </xdr:to>
    <xdr:pic>
      <xdr:nvPicPr>
        <xdr:cNvPr id="763116" name="Рисунок 856" descr="9785000337431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6953425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113</xdr:row>
      <xdr:rowOff>9525</xdr:rowOff>
    </xdr:from>
    <xdr:to>
      <xdr:col>1</xdr:col>
      <xdr:colOff>1228725</xdr:colOff>
      <xdr:row>113</xdr:row>
      <xdr:rowOff>1390650</xdr:rowOff>
    </xdr:to>
    <xdr:pic>
      <xdr:nvPicPr>
        <xdr:cNvPr id="763117" name="Рисунок 857" descr="9785000337448.jp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8344075"/>
          <a:ext cx="10953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68</xdr:row>
      <xdr:rowOff>57150</xdr:rowOff>
    </xdr:from>
    <xdr:to>
      <xdr:col>1</xdr:col>
      <xdr:colOff>1190625</xdr:colOff>
      <xdr:row>69</xdr:row>
      <xdr:rowOff>0</xdr:rowOff>
    </xdr:to>
    <xdr:pic>
      <xdr:nvPicPr>
        <xdr:cNvPr id="763118" name="Рисунок 858" descr="9785000337455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981092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114</xdr:row>
      <xdr:rowOff>57150</xdr:rowOff>
    </xdr:from>
    <xdr:to>
      <xdr:col>1</xdr:col>
      <xdr:colOff>1162050</xdr:colOff>
      <xdr:row>116</xdr:row>
      <xdr:rowOff>9525</xdr:rowOff>
    </xdr:to>
    <xdr:pic>
      <xdr:nvPicPr>
        <xdr:cNvPr id="763119" name="Рисунок 859" descr="9785000337462.jpg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41230150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117</xdr:row>
      <xdr:rowOff>38100</xdr:rowOff>
    </xdr:from>
    <xdr:to>
      <xdr:col>1</xdr:col>
      <xdr:colOff>1200150</xdr:colOff>
      <xdr:row>118</xdr:row>
      <xdr:rowOff>0</xdr:rowOff>
    </xdr:to>
    <xdr:pic>
      <xdr:nvPicPr>
        <xdr:cNvPr id="763120" name="Рисунок 18" descr="9785000337233_1.jpg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43687600"/>
          <a:ext cx="11049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118</xdr:row>
      <xdr:rowOff>19050</xdr:rowOff>
    </xdr:from>
    <xdr:to>
      <xdr:col>1</xdr:col>
      <xdr:colOff>1200150</xdr:colOff>
      <xdr:row>118</xdr:row>
      <xdr:rowOff>1381125</xdr:rowOff>
    </xdr:to>
    <xdr:pic>
      <xdr:nvPicPr>
        <xdr:cNvPr id="763121" name="Рисунок 19" descr="9785000337240_1.jp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4593550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119</xdr:row>
      <xdr:rowOff>28575</xdr:rowOff>
    </xdr:from>
    <xdr:to>
      <xdr:col>1</xdr:col>
      <xdr:colOff>1238250</xdr:colOff>
      <xdr:row>119</xdr:row>
      <xdr:rowOff>1390650</xdr:rowOff>
    </xdr:to>
    <xdr:pic>
      <xdr:nvPicPr>
        <xdr:cNvPr id="763122" name="Рисунок 20" descr="9785000337271_1.jp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47364250"/>
          <a:ext cx="11049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120</xdr:row>
      <xdr:rowOff>9525</xdr:rowOff>
    </xdr:from>
    <xdr:to>
      <xdr:col>1</xdr:col>
      <xdr:colOff>1219200</xdr:colOff>
      <xdr:row>120</xdr:row>
      <xdr:rowOff>1409700</xdr:rowOff>
    </xdr:to>
    <xdr:pic>
      <xdr:nvPicPr>
        <xdr:cNvPr id="763123" name="Рисунок 21" descr="9785000337226_1.jpg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48764425"/>
          <a:ext cx="11239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121</xdr:row>
      <xdr:rowOff>19050</xdr:rowOff>
    </xdr:from>
    <xdr:to>
      <xdr:col>1</xdr:col>
      <xdr:colOff>1200150</xdr:colOff>
      <xdr:row>121</xdr:row>
      <xdr:rowOff>1390650</xdr:rowOff>
    </xdr:to>
    <xdr:pic>
      <xdr:nvPicPr>
        <xdr:cNvPr id="763124" name="Рисунок 22" descr="9785000337257_1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0193175"/>
          <a:ext cx="11049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122</xdr:row>
      <xdr:rowOff>38100</xdr:rowOff>
    </xdr:from>
    <xdr:to>
      <xdr:col>1</xdr:col>
      <xdr:colOff>1190625</xdr:colOff>
      <xdr:row>122</xdr:row>
      <xdr:rowOff>1400175</xdr:rowOff>
    </xdr:to>
    <xdr:pic>
      <xdr:nvPicPr>
        <xdr:cNvPr id="763125" name="Рисунок 25" descr="9785000337264_1.jp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163145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123</xdr:row>
      <xdr:rowOff>9525</xdr:rowOff>
    </xdr:from>
    <xdr:to>
      <xdr:col>1</xdr:col>
      <xdr:colOff>1228725</xdr:colOff>
      <xdr:row>123</xdr:row>
      <xdr:rowOff>1409700</xdr:rowOff>
    </xdr:to>
    <xdr:pic>
      <xdr:nvPicPr>
        <xdr:cNvPr id="763126" name="Рисунок 26" descr="9785000337295_1.jp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3022100"/>
          <a:ext cx="11239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124</xdr:row>
      <xdr:rowOff>38100</xdr:rowOff>
    </xdr:from>
    <xdr:to>
      <xdr:col>1</xdr:col>
      <xdr:colOff>1200150</xdr:colOff>
      <xdr:row>124</xdr:row>
      <xdr:rowOff>1400175</xdr:rowOff>
    </xdr:to>
    <xdr:pic>
      <xdr:nvPicPr>
        <xdr:cNvPr id="763127" name="Рисунок 27" descr="9785000337288_1.jp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446990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126</xdr:row>
      <xdr:rowOff>9525</xdr:rowOff>
    </xdr:from>
    <xdr:to>
      <xdr:col>1</xdr:col>
      <xdr:colOff>1238250</xdr:colOff>
      <xdr:row>126</xdr:row>
      <xdr:rowOff>1390650</xdr:rowOff>
    </xdr:to>
    <xdr:pic>
      <xdr:nvPicPr>
        <xdr:cNvPr id="763128" name="Рисунок 535" descr="9785000336892.jpg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702260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127</xdr:row>
      <xdr:rowOff>9525</xdr:rowOff>
    </xdr:from>
    <xdr:to>
      <xdr:col>1</xdr:col>
      <xdr:colOff>1238250</xdr:colOff>
      <xdr:row>127</xdr:row>
      <xdr:rowOff>1390650</xdr:rowOff>
    </xdr:to>
    <xdr:pic>
      <xdr:nvPicPr>
        <xdr:cNvPr id="763129" name="Рисунок 536" descr="9785000336861.jpg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5844182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128</xdr:row>
      <xdr:rowOff>28575</xdr:rowOff>
    </xdr:from>
    <xdr:to>
      <xdr:col>1</xdr:col>
      <xdr:colOff>1238250</xdr:colOff>
      <xdr:row>128</xdr:row>
      <xdr:rowOff>1400175</xdr:rowOff>
    </xdr:to>
    <xdr:pic>
      <xdr:nvPicPr>
        <xdr:cNvPr id="763130" name="Рисунок 537" descr="9785000336854.jpg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988010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129</xdr:row>
      <xdr:rowOff>19050</xdr:rowOff>
    </xdr:from>
    <xdr:to>
      <xdr:col>1</xdr:col>
      <xdr:colOff>1219200</xdr:colOff>
      <xdr:row>129</xdr:row>
      <xdr:rowOff>1390650</xdr:rowOff>
    </xdr:to>
    <xdr:pic>
      <xdr:nvPicPr>
        <xdr:cNvPr id="763131" name="Рисунок 538" descr="9785000336908.jpg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61289800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130</xdr:row>
      <xdr:rowOff>28575</xdr:rowOff>
    </xdr:from>
    <xdr:to>
      <xdr:col>1</xdr:col>
      <xdr:colOff>1238250</xdr:colOff>
      <xdr:row>130</xdr:row>
      <xdr:rowOff>1390650</xdr:rowOff>
    </xdr:to>
    <xdr:pic>
      <xdr:nvPicPr>
        <xdr:cNvPr id="763132" name="Рисунок 539" descr="9785000336922.jpg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62718550"/>
          <a:ext cx="10668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131</xdr:row>
      <xdr:rowOff>19050</xdr:rowOff>
    </xdr:from>
    <xdr:to>
      <xdr:col>1</xdr:col>
      <xdr:colOff>1219200</xdr:colOff>
      <xdr:row>131</xdr:row>
      <xdr:rowOff>1381125</xdr:rowOff>
    </xdr:to>
    <xdr:pic>
      <xdr:nvPicPr>
        <xdr:cNvPr id="763133" name="Рисунок 540" descr="9785000336878.jpg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64128250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134</xdr:row>
      <xdr:rowOff>0</xdr:rowOff>
    </xdr:from>
    <xdr:to>
      <xdr:col>1</xdr:col>
      <xdr:colOff>1200150</xdr:colOff>
      <xdr:row>134</xdr:row>
      <xdr:rowOff>0</xdr:rowOff>
    </xdr:to>
    <xdr:pic>
      <xdr:nvPicPr>
        <xdr:cNvPr id="763135" name="Рисунок 542" descr="9785000336885.jpg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6698575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135</xdr:row>
      <xdr:rowOff>38100</xdr:rowOff>
    </xdr:from>
    <xdr:to>
      <xdr:col>1</xdr:col>
      <xdr:colOff>1228725</xdr:colOff>
      <xdr:row>135</xdr:row>
      <xdr:rowOff>1400175</xdr:rowOff>
    </xdr:to>
    <xdr:pic>
      <xdr:nvPicPr>
        <xdr:cNvPr id="763137" name="Рисунок 546" descr="9785000336274.jpg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2557875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136</xdr:row>
      <xdr:rowOff>28575</xdr:rowOff>
    </xdr:from>
    <xdr:to>
      <xdr:col>1</xdr:col>
      <xdr:colOff>1228725</xdr:colOff>
      <xdr:row>136</xdr:row>
      <xdr:rowOff>1390650</xdr:rowOff>
    </xdr:to>
    <xdr:pic>
      <xdr:nvPicPr>
        <xdr:cNvPr id="763138" name="Рисунок 547" descr="9785000336281.jpg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3967575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137</xdr:row>
      <xdr:rowOff>9525</xdr:rowOff>
    </xdr:from>
    <xdr:to>
      <xdr:col>1</xdr:col>
      <xdr:colOff>1228725</xdr:colOff>
      <xdr:row>137</xdr:row>
      <xdr:rowOff>1390650</xdr:rowOff>
    </xdr:to>
    <xdr:pic>
      <xdr:nvPicPr>
        <xdr:cNvPr id="763139" name="Рисунок 548" descr="9785000336267.jpg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536775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139</xdr:row>
      <xdr:rowOff>0</xdr:rowOff>
    </xdr:from>
    <xdr:to>
      <xdr:col>1</xdr:col>
      <xdr:colOff>1257300</xdr:colOff>
      <xdr:row>139</xdr:row>
      <xdr:rowOff>1400175</xdr:rowOff>
    </xdr:to>
    <xdr:pic>
      <xdr:nvPicPr>
        <xdr:cNvPr id="763141" name="Рисунок 550" descr="9785000336311.jpg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8196675"/>
          <a:ext cx="11525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140</xdr:row>
      <xdr:rowOff>19050</xdr:rowOff>
    </xdr:from>
    <xdr:to>
      <xdr:col>1</xdr:col>
      <xdr:colOff>1228725</xdr:colOff>
      <xdr:row>140</xdr:row>
      <xdr:rowOff>1381125</xdr:rowOff>
    </xdr:to>
    <xdr:pic>
      <xdr:nvPicPr>
        <xdr:cNvPr id="763142" name="Рисунок 551" descr="9785000336328.jpg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963495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141</xdr:row>
      <xdr:rowOff>0</xdr:rowOff>
    </xdr:from>
    <xdr:to>
      <xdr:col>1</xdr:col>
      <xdr:colOff>1238250</xdr:colOff>
      <xdr:row>141</xdr:row>
      <xdr:rowOff>1381125</xdr:rowOff>
    </xdr:to>
    <xdr:pic>
      <xdr:nvPicPr>
        <xdr:cNvPr id="763143" name="Рисунок 552" descr="9785000336335.jpg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81035125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85</xdr:row>
      <xdr:rowOff>38100</xdr:rowOff>
    </xdr:from>
    <xdr:to>
      <xdr:col>1</xdr:col>
      <xdr:colOff>1200150</xdr:colOff>
      <xdr:row>85</xdr:row>
      <xdr:rowOff>1343025</xdr:rowOff>
    </xdr:to>
    <xdr:pic>
      <xdr:nvPicPr>
        <xdr:cNvPr id="763144" name="Рисунок 555" descr="9785912828881.jpg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3302075"/>
          <a:ext cx="1019175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86</xdr:row>
      <xdr:rowOff>19050</xdr:rowOff>
    </xdr:from>
    <xdr:to>
      <xdr:col>1</xdr:col>
      <xdr:colOff>1181100</xdr:colOff>
      <xdr:row>86</xdr:row>
      <xdr:rowOff>1381125</xdr:rowOff>
    </xdr:to>
    <xdr:pic>
      <xdr:nvPicPr>
        <xdr:cNvPr id="763145" name="Рисунок 556" descr="9785000335468.jpg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4702250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87</xdr:row>
      <xdr:rowOff>38100</xdr:rowOff>
    </xdr:from>
    <xdr:to>
      <xdr:col>1</xdr:col>
      <xdr:colOff>1190625</xdr:colOff>
      <xdr:row>87</xdr:row>
      <xdr:rowOff>1400175</xdr:rowOff>
    </xdr:to>
    <xdr:pic>
      <xdr:nvPicPr>
        <xdr:cNvPr id="763146" name="Рисунок 557" descr="9785000335277.jpg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614052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88</xdr:row>
      <xdr:rowOff>38100</xdr:rowOff>
    </xdr:from>
    <xdr:to>
      <xdr:col>1</xdr:col>
      <xdr:colOff>1190625</xdr:colOff>
      <xdr:row>88</xdr:row>
      <xdr:rowOff>1400175</xdr:rowOff>
    </xdr:to>
    <xdr:pic>
      <xdr:nvPicPr>
        <xdr:cNvPr id="763147" name="Рисунок 558" descr="9785000335284.jpg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75597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89</xdr:row>
      <xdr:rowOff>19050</xdr:rowOff>
    </xdr:from>
    <xdr:to>
      <xdr:col>1</xdr:col>
      <xdr:colOff>1162050</xdr:colOff>
      <xdr:row>89</xdr:row>
      <xdr:rowOff>1390650</xdr:rowOff>
    </xdr:to>
    <xdr:pic>
      <xdr:nvPicPr>
        <xdr:cNvPr id="763148" name="Рисунок 559" descr="9785912828874.jpg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88959925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90</xdr:row>
      <xdr:rowOff>9525</xdr:rowOff>
    </xdr:from>
    <xdr:to>
      <xdr:col>1</xdr:col>
      <xdr:colOff>1200150</xdr:colOff>
      <xdr:row>90</xdr:row>
      <xdr:rowOff>1390650</xdr:rowOff>
    </xdr:to>
    <xdr:pic>
      <xdr:nvPicPr>
        <xdr:cNvPr id="763149" name="Рисунок 560" descr="9785000335451.jpg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90369625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91</xdr:row>
      <xdr:rowOff>28575</xdr:rowOff>
    </xdr:from>
    <xdr:to>
      <xdr:col>1</xdr:col>
      <xdr:colOff>1200150</xdr:colOff>
      <xdr:row>91</xdr:row>
      <xdr:rowOff>1390650</xdr:rowOff>
    </xdr:to>
    <xdr:pic>
      <xdr:nvPicPr>
        <xdr:cNvPr id="763150" name="Рисунок 561" descr="9785912828867.jpg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307805138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92</xdr:row>
      <xdr:rowOff>38100</xdr:rowOff>
    </xdr:from>
    <xdr:to>
      <xdr:col>1</xdr:col>
      <xdr:colOff>1219200</xdr:colOff>
      <xdr:row>92</xdr:row>
      <xdr:rowOff>1400175</xdr:rowOff>
    </xdr:to>
    <xdr:pic>
      <xdr:nvPicPr>
        <xdr:cNvPr id="763151" name="Рисунок 562" descr="9785912828591.jpg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8" y="309231506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143</xdr:row>
      <xdr:rowOff>66675</xdr:rowOff>
    </xdr:from>
    <xdr:to>
      <xdr:col>1</xdr:col>
      <xdr:colOff>1285875</xdr:colOff>
      <xdr:row>143</xdr:row>
      <xdr:rowOff>904875</xdr:rowOff>
    </xdr:to>
    <xdr:pic>
      <xdr:nvPicPr>
        <xdr:cNvPr id="763153" name="Рисунок 569" descr="9785912828294.jpg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98151550"/>
          <a:ext cx="1238250" cy="838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144</xdr:row>
      <xdr:rowOff>28575</xdr:rowOff>
    </xdr:from>
    <xdr:to>
      <xdr:col>1</xdr:col>
      <xdr:colOff>1285875</xdr:colOff>
      <xdr:row>144</xdr:row>
      <xdr:rowOff>876300</xdr:rowOff>
    </xdr:to>
    <xdr:pic>
      <xdr:nvPicPr>
        <xdr:cNvPr id="763155" name="Рисунок 571" descr="9785912823770.jpg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99980350"/>
          <a:ext cx="1257300" cy="847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152</xdr:row>
      <xdr:rowOff>66675</xdr:rowOff>
    </xdr:from>
    <xdr:to>
      <xdr:col>1</xdr:col>
      <xdr:colOff>1285875</xdr:colOff>
      <xdr:row>152</xdr:row>
      <xdr:rowOff>914400</xdr:rowOff>
    </xdr:to>
    <xdr:pic>
      <xdr:nvPicPr>
        <xdr:cNvPr id="763156" name="Рисунок 576" descr="9785912828317.jpg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07105050"/>
          <a:ext cx="1228725" cy="847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94</xdr:row>
      <xdr:rowOff>57150</xdr:rowOff>
    </xdr:from>
    <xdr:to>
      <xdr:col>1</xdr:col>
      <xdr:colOff>1200150</xdr:colOff>
      <xdr:row>95</xdr:row>
      <xdr:rowOff>0</xdr:rowOff>
    </xdr:to>
    <xdr:pic>
      <xdr:nvPicPr>
        <xdr:cNvPr id="763157" name="Рисунок 577" descr="9785912825637.jpg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10772175"/>
          <a:ext cx="9906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96</xdr:row>
      <xdr:rowOff>9525</xdr:rowOff>
    </xdr:from>
    <xdr:to>
      <xdr:col>1</xdr:col>
      <xdr:colOff>1200150</xdr:colOff>
      <xdr:row>96</xdr:row>
      <xdr:rowOff>1381125</xdr:rowOff>
    </xdr:to>
    <xdr:pic>
      <xdr:nvPicPr>
        <xdr:cNvPr id="763158" name="Рисунок 579" descr="9785912825644.jpg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1356300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97</xdr:row>
      <xdr:rowOff>38100</xdr:rowOff>
    </xdr:from>
    <xdr:to>
      <xdr:col>1</xdr:col>
      <xdr:colOff>1200150</xdr:colOff>
      <xdr:row>97</xdr:row>
      <xdr:rowOff>1400175</xdr:rowOff>
    </xdr:to>
    <xdr:pic>
      <xdr:nvPicPr>
        <xdr:cNvPr id="763159" name="Рисунок 580" descr="9785912825651.jpg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15010800"/>
          <a:ext cx="9906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99</xdr:row>
      <xdr:rowOff>19050</xdr:rowOff>
    </xdr:from>
    <xdr:to>
      <xdr:col>1</xdr:col>
      <xdr:colOff>1219200</xdr:colOff>
      <xdr:row>100</xdr:row>
      <xdr:rowOff>0</xdr:rowOff>
    </xdr:to>
    <xdr:pic>
      <xdr:nvPicPr>
        <xdr:cNvPr id="763162" name="Рисунок 584" descr="9785912825767.jpg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20668650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100</xdr:row>
      <xdr:rowOff>28575</xdr:rowOff>
    </xdr:from>
    <xdr:to>
      <xdr:col>1</xdr:col>
      <xdr:colOff>1228725</xdr:colOff>
      <xdr:row>100</xdr:row>
      <xdr:rowOff>1390650</xdr:rowOff>
    </xdr:to>
    <xdr:pic>
      <xdr:nvPicPr>
        <xdr:cNvPr id="763163" name="Рисунок 585" descr="9785912825774.jpg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22097400"/>
          <a:ext cx="9906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101</xdr:row>
      <xdr:rowOff>0</xdr:rowOff>
    </xdr:from>
    <xdr:to>
      <xdr:col>1</xdr:col>
      <xdr:colOff>1228725</xdr:colOff>
      <xdr:row>101</xdr:row>
      <xdr:rowOff>1381125</xdr:rowOff>
    </xdr:to>
    <xdr:pic>
      <xdr:nvPicPr>
        <xdr:cNvPr id="763164" name="Рисунок 586" descr="9785912825781.jpg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23488050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183</xdr:row>
      <xdr:rowOff>57150</xdr:rowOff>
    </xdr:from>
    <xdr:to>
      <xdr:col>1</xdr:col>
      <xdr:colOff>1285875</xdr:colOff>
      <xdr:row>183</xdr:row>
      <xdr:rowOff>1295400</xdr:rowOff>
    </xdr:to>
    <xdr:pic>
      <xdr:nvPicPr>
        <xdr:cNvPr id="763165" name="Рисунок 984" descr="Маленький утёнок 9785000337356.jpg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40690200"/>
          <a:ext cx="1266825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182</xdr:row>
      <xdr:rowOff>85725</xdr:rowOff>
    </xdr:from>
    <xdr:to>
      <xdr:col>1</xdr:col>
      <xdr:colOff>1285875</xdr:colOff>
      <xdr:row>182</xdr:row>
      <xdr:rowOff>1295400</xdr:rowOff>
    </xdr:to>
    <xdr:pic>
      <xdr:nvPicPr>
        <xdr:cNvPr id="763168" name="Рисунок 876" descr="9785000336801.jpg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39299550"/>
          <a:ext cx="124777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188</xdr:row>
      <xdr:rowOff>85725</xdr:rowOff>
    </xdr:from>
    <xdr:to>
      <xdr:col>2</xdr:col>
      <xdr:colOff>0</xdr:colOff>
      <xdr:row>188</xdr:row>
      <xdr:rowOff>1357312</xdr:rowOff>
    </xdr:to>
    <xdr:pic>
      <xdr:nvPicPr>
        <xdr:cNvPr id="763169" name="Рисунок 860" descr="9785000336786.jpg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8" y="370751100"/>
          <a:ext cx="1247775" cy="1271587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199</xdr:row>
      <xdr:rowOff>0</xdr:rowOff>
    </xdr:from>
    <xdr:to>
      <xdr:col>1</xdr:col>
      <xdr:colOff>1238250</xdr:colOff>
      <xdr:row>199</xdr:row>
      <xdr:rowOff>1400175</xdr:rowOff>
    </xdr:to>
    <xdr:pic>
      <xdr:nvPicPr>
        <xdr:cNvPr id="763170" name="Рисунок 295" descr="9785912823411.jpg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6100702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195</xdr:row>
      <xdr:rowOff>9525</xdr:rowOff>
    </xdr:from>
    <xdr:to>
      <xdr:col>1</xdr:col>
      <xdr:colOff>1266825</xdr:colOff>
      <xdr:row>196</xdr:row>
      <xdr:rowOff>0</xdr:rowOff>
    </xdr:to>
    <xdr:pic>
      <xdr:nvPicPr>
        <xdr:cNvPr id="763171" name="Рисунок 299" descr="9785000335079.jpg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53072700"/>
          <a:ext cx="10953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197</xdr:row>
      <xdr:rowOff>9525</xdr:rowOff>
    </xdr:from>
    <xdr:to>
      <xdr:col>1</xdr:col>
      <xdr:colOff>1200150</xdr:colOff>
      <xdr:row>197</xdr:row>
      <xdr:rowOff>1390650</xdr:rowOff>
    </xdr:to>
    <xdr:pic>
      <xdr:nvPicPr>
        <xdr:cNvPr id="763174" name="Рисунок 303" descr="9785000335062.jpg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8178100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198</xdr:row>
      <xdr:rowOff>9525</xdr:rowOff>
    </xdr:from>
    <xdr:to>
      <xdr:col>1</xdr:col>
      <xdr:colOff>1219200</xdr:colOff>
      <xdr:row>199</xdr:row>
      <xdr:rowOff>0</xdr:rowOff>
    </xdr:to>
    <xdr:pic>
      <xdr:nvPicPr>
        <xdr:cNvPr id="763175" name="Рисунок 305" descr="9785912826337.jpg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59597325"/>
          <a:ext cx="108585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200</xdr:row>
      <xdr:rowOff>9525</xdr:rowOff>
    </xdr:from>
    <xdr:to>
      <xdr:col>1</xdr:col>
      <xdr:colOff>1247775</xdr:colOff>
      <xdr:row>200</xdr:row>
      <xdr:rowOff>1409700</xdr:rowOff>
    </xdr:to>
    <xdr:pic>
      <xdr:nvPicPr>
        <xdr:cNvPr id="763176" name="Рисунок 307" descr="9785000335093.jpg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62435775"/>
          <a:ext cx="10763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201</xdr:row>
      <xdr:rowOff>0</xdr:rowOff>
    </xdr:from>
    <xdr:to>
      <xdr:col>1</xdr:col>
      <xdr:colOff>1228725</xdr:colOff>
      <xdr:row>201</xdr:row>
      <xdr:rowOff>1400175</xdr:rowOff>
    </xdr:to>
    <xdr:pic>
      <xdr:nvPicPr>
        <xdr:cNvPr id="763177" name="Рисунок 309" descr="9785912826535.jpg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6384547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202</xdr:row>
      <xdr:rowOff>9525</xdr:rowOff>
    </xdr:from>
    <xdr:to>
      <xdr:col>1</xdr:col>
      <xdr:colOff>1209675</xdr:colOff>
      <xdr:row>202</xdr:row>
      <xdr:rowOff>1409700</xdr:rowOff>
    </xdr:to>
    <xdr:pic>
      <xdr:nvPicPr>
        <xdr:cNvPr id="763178" name="Рисунок 310" descr="9785912825071.jpg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65274225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203</xdr:row>
      <xdr:rowOff>0</xdr:rowOff>
    </xdr:from>
    <xdr:to>
      <xdr:col>1</xdr:col>
      <xdr:colOff>1200150</xdr:colOff>
      <xdr:row>204</xdr:row>
      <xdr:rowOff>0</xdr:rowOff>
    </xdr:to>
    <xdr:pic>
      <xdr:nvPicPr>
        <xdr:cNvPr id="763179" name="Рисунок 311" descr="9785000336519.jpg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66683925"/>
          <a:ext cx="11049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204</xdr:row>
      <xdr:rowOff>0</xdr:rowOff>
    </xdr:from>
    <xdr:to>
      <xdr:col>1</xdr:col>
      <xdr:colOff>1162050</xdr:colOff>
      <xdr:row>204</xdr:row>
      <xdr:rowOff>1381125</xdr:rowOff>
    </xdr:to>
    <xdr:pic>
      <xdr:nvPicPr>
        <xdr:cNvPr id="763181" name="Рисунок 313" descr="9785912824760.jpg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6952237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205</xdr:row>
      <xdr:rowOff>0</xdr:rowOff>
    </xdr:from>
    <xdr:to>
      <xdr:col>1</xdr:col>
      <xdr:colOff>1162050</xdr:colOff>
      <xdr:row>205</xdr:row>
      <xdr:rowOff>1409700</xdr:rowOff>
    </xdr:to>
    <xdr:pic>
      <xdr:nvPicPr>
        <xdr:cNvPr id="763182" name="Рисунок 314" descr="9785912825088.jpg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70941600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206</xdr:row>
      <xdr:rowOff>0</xdr:rowOff>
    </xdr:from>
    <xdr:to>
      <xdr:col>1</xdr:col>
      <xdr:colOff>1190625</xdr:colOff>
      <xdr:row>206</xdr:row>
      <xdr:rowOff>0</xdr:rowOff>
    </xdr:to>
    <xdr:pic>
      <xdr:nvPicPr>
        <xdr:cNvPr id="763183" name="Рисунок 315" descr="9785000336526.jpg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2370350"/>
          <a:ext cx="10953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206</xdr:row>
      <xdr:rowOff>28575</xdr:rowOff>
    </xdr:from>
    <xdr:to>
      <xdr:col>1</xdr:col>
      <xdr:colOff>1181100</xdr:colOff>
      <xdr:row>206</xdr:row>
      <xdr:rowOff>1409700</xdr:rowOff>
    </xdr:to>
    <xdr:pic>
      <xdr:nvPicPr>
        <xdr:cNvPr id="763184" name="Рисунок 316" descr="9785000336502.jpg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3808625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207</xdr:row>
      <xdr:rowOff>28575</xdr:rowOff>
    </xdr:from>
    <xdr:to>
      <xdr:col>1</xdr:col>
      <xdr:colOff>1190625</xdr:colOff>
      <xdr:row>207</xdr:row>
      <xdr:rowOff>1390650</xdr:rowOff>
    </xdr:to>
    <xdr:pic>
      <xdr:nvPicPr>
        <xdr:cNvPr id="763186" name="Рисунок 318" descr="9785912826511.jpg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7664707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208</xdr:row>
      <xdr:rowOff>0</xdr:rowOff>
    </xdr:from>
    <xdr:to>
      <xdr:col>1</xdr:col>
      <xdr:colOff>1200150</xdr:colOff>
      <xdr:row>208</xdr:row>
      <xdr:rowOff>1400175</xdr:rowOff>
    </xdr:to>
    <xdr:pic>
      <xdr:nvPicPr>
        <xdr:cNvPr id="763188" name="Рисунок 320" descr="9785912822650.jpg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7945695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209</xdr:row>
      <xdr:rowOff>38100</xdr:rowOff>
    </xdr:from>
    <xdr:to>
      <xdr:col>1</xdr:col>
      <xdr:colOff>1200150</xdr:colOff>
      <xdr:row>210</xdr:row>
      <xdr:rowOff>0</xdr:rowOff>
    </xdr:to>
    <xdr:pic>
      <xdr:nvPicPr>
        <xdr:cNvPr id="763189" name="Рисунок 321" descr="9785912822643.jpg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80914275"/>
          <a:ext cx="10953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199</xdr:row>
      <xdr:rowOff>0</xdr:rowOff>
    </xdr:from>
    <xdr:to>
      <xdr:col>1</xdr:col>
      <xdr:colOff>1200150</xdr:colOff>
      <xdr:row>199</xdr:row>
      <xdr:rowOff>0</xdr:rowOff>
    </xdr:to>
    <xdr:pic>
      <xdr:nvPicPr>
        <xdr:cNvPr id="763190" name="Рисунок 862" descr="9785912822636.jpg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61007025"/>
          <a:ext cx="1085850" cy="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211</xdr:row>
      <xdr:rowOff>28575</xdr:rowOff>
    </xdr:from>
    <xdr:to>
      <xdr:col>1</xdr:col>
      <xdr:colOff>1162050</xdr:colOff>
      <xdr:row>211</xdr:row>
      <xdr:rowOff>1257300</xdr:rowOff>
    </xdr:to>
    <xdr:pic>
      <xdr:nvPicPr>
        <xdr:cNvPr id="763191" name="Рисунок 815" descr="9785912824784.jpg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83085975"/>
          <a:ext cx="952500" cy="1228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212</xdr:row>
      <xdr:rowOff>38100</xdr:rowOff>
    </xdr:from>
    <xdr:to>
      <xdr:col>1</xdr:col>
      <xdr:colOff>1162050</xdr:colOff>
      <xdr:row>213</xdr:row>
      <xdr:rowOff>0</xdr:rowOff>
    </xdr:to>
    <xdr:pic>
      <xdr:nvPicPr>
        <xdr:cNvPr id="763192" name="Рисунок 816" descr="9785912826368.jpg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84371850"/>
          <a:ext cx="9525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213</xdr:row>
      <xdr:rowOff>0</xdr:rowOff>
    </xdr:from>
    <xdr:to>
      <xdr:col>1</xdr:col>
      <xdr:colOff>1162050</xdr:colOff>
      <xdr:row>213</xdr:row>
      <xdr:rowOff>1228725</xdr:rowOff>
    </xdr:to>
    <xdr:pic>
      <xdr:nvPicPr>
        <xdr:cNvPr id="763193" name="Рисунок 817" descr="9785912824753.jpg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85610100"/>
          <a:ext cx="952500" cy="1228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214</xdr:row>
      <xdr:rowOff>28575</xdr:rowOff>
    </xdr:from>
    <xdr:to>
      <xdr:col>1</xdr:col>
      <xdr:colOff>1190625</xdr:colOff>
      <xdr:row>215</xdr:row>
      <xdr:rowOff>0</xdr:rowOff>
    </xdr:to>
    <xdr:pic>
      <xdr:nvPicPr>
        <xdr:cNvPr id="763194" name="Рисунок 818" descr="9785912822667.jpg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6915025"/>
          <a:ext cx="1009650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220</xdr:row>
      <xdr:rowOff>28575</xdr:rowOff>
    </xdr:from>
    <xdr:to>
      <xdr:col>1</xdr:col>
      <xdr:colOff>1162050</xdr:colOff>
      <xdr:row>220</xdr:row>
      <xdr:rowOff>1257300</xdr:rowOff>
    </xdr:to>
    <xdr:pic>
      <xdr:nvPicPr>
        <xdr:cNvPr id="763195" name="Рисунок 821" descr="9785000335086.jpg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90744075"/>
          <a:ext cx="952500" cy="1228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221</xdr:row>
      <xdr:rowOff>38100</xdr:rowOff>
    </xdr:from>
    <xdr:to>
      <xdr:col>1</xdr:col>
      <xdr:colOff>1123950</xdr:colOff>
      <xdr:row>221</xdr:row>
      <xdr:rowOff>1257300</xdr:rowOff>
    </xdr:to>
    <xdr:pic>
      <xdr:nvPicPr>
        <xdr:cNvPr id="763196" name="Рисунок 822" descr="9785912823312.jpg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92029950"/>
          <a:ext cx="95250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180976</xdr:colOff>
      <xdr:row>216</xdr:row>
      <xdr:rowOff>14287</xdr:rowOff>
    </xdr:from>
    <xdr:to>
      <xdr:col>1</xdr:col>
      <xdr:colOff>1162051</xdr:colOff>
      <xdr:row>216</xdr:row>
      <xdr:rowOff>1233487</xdr:rowOff>
    </xdr:to>
    <xdr:pic>
      <xdr:nvPicPr>
        <xdr:cNvPr id="763197" name="Рисунок 819" descr="9785912826504.jpg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4" y="415816256"/>
          <a:ext cx="981075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217</xdr:row>
      <xdr:rowOff>26193</xdr:rowOff>
    </xdr:from>
    <xdr:to>
      <xdr:col>1</xdr:col>
      <xdr:colOff>1123950</xdr:colOff>
      <xdr:row>217</xdr:row>
      <xdr:rowOff>1235868</xdr:rowOff>
    </xdr:to>
    <xdr:pic>
      <xdr:nvPicPr>
        <xdr:cNvPr id="763198" name="Рисунок 820" descr="9785912822636.jpg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3" y="415685287"/>
          <a:ext cx="96202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224</xdr:row>
      <xdr:rowOff>57150</xdr:rowOff>
    </xdr:from>
    <xdr:to>
      <xdr:col>1</xdr:col>
      <xdr:colOff>1285875</xdr:colOff>
      <xdr:row>224</xdr:row>
      <xdr:rowOff>933450</xdr:rowOff>
    </xdr:to>
    <xdr:pic>
      <xdr:nvPicPr>
        <xdr:cNvPr id="763199" name="Рисунок 325" descr="9785912821721.jpg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5077950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226</xdr:row>
      <xdr:rowOff>47625</xdr:rowOff>
    </xdr:from>
    <xdr:to>
      <xdr:col>1</xdr:col>
      <xdr:colOff>1285875</xdr:colOff>
      <xdr:row>226</xdr:row>
      <xdr:rowOff>923925</xdr:rowOff>
    </xdr:to>
    <xdr:pic>
      <xdr:nvPicPr>
        <xdr:cNvPr id="763202" name="Рисунок 328" descr="9785000334928.jpg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7954500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227</xdr:row>
      <xdr:rowOff>57150</xdr:rowOff>
    </xdr:from>
    <xdr:to>
      <xdr:col>1</xdr:col>
      <xdr:colOff>1285875</xdr:colOff>
      <xdr:row>227</xdr:row>
      <xdr:rowOff>933450</xdr:rowOff>
    </xdr:to>
    <xdr:pic>
      <xdr:nvPicPr>
        <xdr:cNvPr id="763204" name="Рисунок 330" descr="9785912821783.jpg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9888075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228</xdr:row>
      <xdr:rowOff>47625</xdr:rowOff>
    </xdr:from>
    <xdr:to>
      <xdr:col>1</xdr:col>
      <xdr:colOff>1285875</xdr:colOff>
      <xdr:row>228</xdr:row>
      <xdr:rowOff>933450</xdr:rowOff>
    </xdr:to>
    <xdr:pic>
      <xdr:nvPicPr>
        <xdr:cNvPr id="763205" name="Рисунок 331" descr="9785912821776.jpg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0840575"/>
          <a:ext cx="1266825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229</xdr:row>
      <xdr:rowOff>47625</xdr:rowOff>
    </xdr:from>
    <xdr:to>
      <xdr:col>1</xdr:col>
      <xdr:colOff>1285875</xdr:colOff>
      <xdr:row>229</xdr:row>
      <xdr:rowOff>923925</xdr:rowOff>
    </xdr:to>
    <xdr:pic>
      <xdr:nvPicPr>
        <xdr:cNvPr id="763206" name="Рисунок 332" descr="9785000336373.jpg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1802600"/>
          <a:ext cx="1266825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230</xdr:row>
      <xdr:rowOff>47625</xdr:rowOff>
    </xdr:from>
    <xdr:to>
      <xdr:col>1</xdr:col>
      <xdr:colOff>1285875</xdr:colOff>
      <xdr:row>230</xdr:row>
      <xdr:rowOff>895350</xdr:rowOff>
    </xdr:to>
    <xdr:pic>
      <xdr:nvPicPr>
        <xdr:cNvPr id="763207" name="Рисунок 333" descr="9785000336366.jpg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2764625"/>
          <a:ext cx="1276350" cy="847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231</xdr:row>
      <xdr:rowOff>28575</xdr:rowOff>
    </xdr:from>
    <xdr:to>
      <xdr:col>1</xdr:col>
      <xdr:colOff>1285875</xdr:colOff>
      <xdr:row>231</xdr:row>
      <xdr:rowOff>904875</xdr:rowOff>
    </xdr:to>
    <xdr:pic>
      <xdr:nvPicPr>
        <xdr:cNvPr id="763208" name="Рисунок 334" descr="9785000333174.jpg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3707600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232</xdr:row>
      <xdr:rowOff>9525</xdr:rowOff>
    </xdr:from>
    <xdr:to>
      <xdr:col>2</xdr:col>
      <xdr:colOff>19050</xdr:colOff>
      <xdr:row>232</xdr:row>
      <xdr:rowOff>895350</xdr:rowOff>
    </xdr:to>
    <xdr:pic>
      <xdr:nvPicPr>
        <xdr:cNvPr id="763209" name="Рисунок 335" descr="9785912821769.jpg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4650575"/>
          <a:ext cx="1285875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234</xdr:row>
      <xdr:rowOff>47625</xdr:rowOff>
    </xdr:from>
    <xdr:to>
      <xdr:col>1</xdr:col>
      <xdr:colOff>1285875</xdr:colOff>
      <xdr:row>234</xdr:row>
      <xdr:rowOff>923925</xdr:rowOff>
    </xdr:to>
    <xdr:pic>
      <xdr:nvPicPr>
        <xdr:cNvPr id="763210" name="Рисунок 336" descr="9785912826948.jpg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6612725"/>
          <a:ext cx="1266825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235</xdr:row>
      <xdr:rowOff>28575</xdr:rowOff>
    </xdr:from>
    <xdr:to>
      <xdr:col>1</xdr:col>
      <xdr:colOff>1285875</xdr:colOff>
      <xdr:row>235</xdr:row>
      <xdr:rowOff>914400</xdr:rowOff>
    </xdr:to>
    <xdr:pic>
      <xdr:nvPicPr>
        <xdr:cNvPr id="763211" name="Рисунок 337" descr="9785000336380.jpg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7555700"/>
          <a:ext cx="1276350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236</xdr:row>
      <xdr:rowOff>28575</xdr:rowOff>
    </xdr:from>
    <xdr:to>
      <xdr:col>1</xdr:col>
      <xdr:colOff>1285875</xdr:colOff>
      <xdr:row>236</xdr:row>
      <xdr:rowOff>914400</xdr:rowOff>
    </xdr:to>
    <xdr:pic>
      <xdr:nvPicPr>
        <xdr:cNvPr id="763212" name="Рисунок 338" descr="9785912821745.jpg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8517725"/>
          <a:ext cx="1276350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285</xdr:row>
      <xdr:rowOff>9525</xdr:rowOff>
    </xdr:from>
    <xdr:to>
      <xdr:col>1</xdr:col>
      <xdr:colOff>1276350</xdr:colOff>
      <xdr:row>286</xdr:row>
      <xdr:rowOff>0</xdr:rowOff>
    </xdr:to>
    <xdr:pic>
      <xdr:nvPicPr>
        <xdr:cNvPr id="763214" name="Рисунок 345" descr="9785000337202.jpg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2867375"/>
          <a:ext cx="11811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286</xdr:row>
      <xdr:rowOff>57150</xdr:rowOff>
    </xdr:from>
    <xdr:to>
      <xdr:col>1</xdr:col>
      <xdr:colOff>1257300</xdr:colOff>
      <xdr:row>287</xdr:row>
      <xdr:rowOff>9525</xdr:rowOff>
    </xdr:to>
    <xdr:pic>
      <xdr:nvPicPr>
        <xdr:cNvPr id="763215" name="Рисунок 346" descr="9785000337219.jpg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4334225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240</xdr:row>
      <xdr:rowOff>57150</xdr:rowOff>
    </xdr:from>
    <xdr:to>
      <xdr:col>1</xdr:col>
      <xdr:colOff>1257300</xdr:colOff>
      <xdr:row>240</xdr:row>
      <xdr:rowOff>1419225</xdr:rowOff>
    </xdr:to>
    <xdr:pic>
      <xdr:nvPicPr>
        <xdr:cNvPr id="763216" name="Рисунок 348" descr="9785000336649.jpg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16642550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241</xdr:row>
      <xdr:rowOff>9525</xdr:rowOff>
    </xdr:from>
    <xdr:to>
      <xdr:col>2</xdr:col>
      <xdr:colOff>9525</xdr:colOff>
      <xdr:row>241</xdr:row>
      <xdr:rowOff>1381125</xdr:rowOff>
    </xdr:to>
    <xdr:pic>
      <xdr:nvPicPr>
        <xdr:cNvPr id="763217" name="Рисунок 349" descr="9785000336205.jpg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18014150"/>
          <a:ext cx="11811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243</xdr:row>
      <xdr:rowOff>1409700</xdr:rowOff>
    </xdr:from>
    <xdr:to>
      <xdr:col>1</xdr:col>
      <xdr:colOff>1190625</xdr:colOff>
      <xdr:row>244</xdr:row>
      <xdr:rowOff>1362075</xdr:rowOff>
    </xdr:to>
    <xdr:pic>
      <xdr:nvPicPr>
        <xdr:cNvPr id="763218" name="Рисунок 352" descr="9785000336656.jpg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22252775"/>
          <a:ext cx="11715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247</xdr:row>
      <xdr:rowOff>0</xdr:rowOff>
    </xdr:from>
    <xdr:to>
      <xdr:col>1</xdr:col>
      <xdr:colOff>1228725</xdr:colOff>
      <xdr:row>247</xdr:row>
      <xdr:rowOff>1371600</xdr:rowOff>
    </xdr:to>
    <xdr:pic>
      <xdr:nvPicPr>
        <xdr:cNvPr id="763219" name="Рисунок 354" descr="9785000336212.jpg"/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26519975"/>
          <a:ext cx="11715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248</xdr:row>
      <xdr:rowOff>9525</xdr:rowOff>
    </xdr:from>
    <xdr:to>
      <xdr:col>1</xdr:col>
      <xdr:colOff>1295400</xdr:colOff>
      <xdr:row>249</xdr:row>
      <xdr:rowOff>0</xdr:rowOff>
    </xdr:to>
    <xdr:pic>
      <xdr:nvPicPr>
        <xdr:cNvPr id="763220" name="Рисунок 356" descr="9785000336663.jpg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7948725"/>
          <a:ext cx="11906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64294</xdr:colOff>
      <xdr:row>251</xdr:row>
      <xdr:rowOff>38100</xdr:rowOff>
    </xdr:from>
    <xdr:to>
      <xdr:col>1</xdr:col>
      <xdr:colOff>1264444</xdr:colOff>
      <xdr:row>251</xdr:row>
      <xdr:rowOff>1400175</xdr:rowOff>
    </xdr:to>
    <xdr:pic>
      <xdr:nvPicPr>
        <xdr:cNvPr id="763221" name="Рисунок 359" descr="9785000335307.jpg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482" y="440914631"/>
          <a:ext cx="12001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278</xdr:row>
      <xdr:rowOff>35717</xdr:rowOff>
    </xdr:from>
    <xdr:to>
      <xdr:col>1</xdr:col>
      <xdr:colOff>1257300</xdr:colOff>
      <xdr:row>278</xdr:row>
      <xdr:rowOff>1400174</xdr:rowOff>
    </xdr:to>
    <xdr:pic>
      <xdr:nvPicPr>
        <xdr:cNvPr id="763222" name="Рисунок 365" descr="9785000335437.jpg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8" y="477214405"/>
          <a:ext cx="1181100" cy="1364457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279</xdr:row>
      <xdr:rowOff>38100</xdr:rowOff>
    </xdr:from>
    <xdr:to>
      <xdr:col>1</xdr:col>
      <xdr:colOff>1276350</xdr:colOff>
      <xdr:row>280</xdr:row>
      <xdr:rowOff>19050</xdr:rowOff>
    </xdr:to>
    <xdr:pic>
      <xdr:nvPicPr>
        <xdr:cNvPr id="763223" name="Рисунок 367" descr="9785000336229.jpg"/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0057500"/>
          <a:ext cx="11811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280</xdr:row>
      <xdr:rowOff>9525</xdr:rowOff>
    </xdr:from>
    <xdr:to>
      <xdr:col>1</xdr:col>
      <xdr:colOff>1276350</xdr:colOff>
      <xdr:row>280</xdr:row>
      <xdr:rowOff>1409700</xdr:rowOff>
    </xdr:to>
    <xdr:pic>
      <xdr:nvPicPr>
        <xdr:cNvPr id="763224" name="Рисунок 368" descr="9785000335420.jpg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1448150"/>
          <a:ext cx="11811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59532</xdr:colOff>
      <xdr:row>256</xdr:row>
      <xdr:rowOff>33337</xdr:rowOff>
    </xdr:from>
    <xdr:to>
      <xdr:col>1</xdr:col>
      <xdr:colOff>1250157</xdr:colOff>
      <xdr:row>257</xdr:row>
      <xdr:rowOff>26193</xdr:rowOff>
    </xdr:to>
    <xdr:pic>
      <xdr:nvPicPr>
        <xdr:cNvPr id="763225" name="Рисунок 370" descr="9785000335390.jpg"/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20" y="445839056"/>
          <a:ext cx="11906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54769</xdr:colOff>
      <xdr:row>257</xdr:row>
      <xdr:rowOff>57150</xdr:rowOff>
    </xdr:from>
    <xdr:to>
      <xdr:col>1</xdr:col>
      <xdr:colOff>1245394</xdr:colOff>
      <xdr:row>257</xdr:row>
      <xdr:rowOff>1381125</xdr:rowOff>
    </xdr:to>
    <xdr:pic>
      <xdr:nvPicPr>
        <xdr:cNvPr id="763226" name="Рисунок 371" descr="9785000335383.jpg"/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57" y="447279713"/>
          <a:ext cx="1190625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270</xdr:row>
      <xdr:rowOff>9525</xdr:rowOff>
    </xdr:from>
    <xdr:to>
      <xdr:col>1</xdr:col>
      <xdr:colOff>1276350</xdr:colOff>
      <xdr:row>270</xdr:row>
      <xdr:rowOff>1390650</xdr:rowOff>
    </xdr:to>
    <xdr:pic>
      <xdr:nvPicPr>
        <xdr:cNvPr id="763227" name="Рисунок 378" descr="9785000336083.jpg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53418575"/>
          <a:ext cx="11620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261</xdr:row>
      <xdr:rowOff>9525</xdr:rowOff>
    </xdr:from>
    <xdr:to>
      <xdr:col>1</xdr:col>
      <xdr:colOff>1266825</xdr:colOff>
      <xdr:row>261</xdr:row>
      <xdr:rowOff>1409700</xdr:rowOff>
    </xdr:to>
    <xdr:pic>
      <xdr:nvPicPr>
        <xdr:cNvPr id="763228" name="Рисунок 380" descr="9785000336182.jpg"/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44236475"/>
          <a:ext cx="11715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276</xdr:row>
      <xdr:rowOff>9525</xdr:rowOff>
    </xdr:from>
    <xdr:to>
      <xdr:col>1</xdr:col>
      <xdr:colOff>1200150</xdr:colOff>
      <xdr:row>276</xdr:row>
      <xdr:rowOff>1390650</xdr:rowOff>
    </xdr:to>
    <xdr:pic>
      <xdr:nvPicPr>
        <xdr:cNvPr id="763229" name="Рисунок 841" descr="9785000336236.jpg"/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57190475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259</xdr:row>
      <xdr:rowOff>0</xdr:rowOff>
    </xdr:from>
    <xdr:to>
      <xdr:col>1</xdr:col>
      <xdr:colOff>1219200</xdr:colOff>
      <xdr:row>259</xdr:row>
      <xdr:rowOff>1362075</xdr:rowOff>
    </xdr:to>
    <xdr:pic>
      <xdr:nvPicPr>
        <xdr:cNvPr id="763230" name="Рисунок 842" descr="9785000335406.jpg"/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4138850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78922</xdr:colOff>
      <xdr:row>264</xdr:row>
      <xdr:rowOff>13606</xdr:rowOff>
    </xdr:from>
    <xdr:to>
      <xdr:col>1</xdr:col>
      <xdr:colOff>1193347</xdr:colOff>
      <xdr:row>264</xdr:row>
      <xdr:rowOff>1375681</xdr:rowOff>
    </xdr:to>
    <xdr:pic>
      <xdr:nvPicPr>
        <xdr:cNvPr id="763231" name="Рисунок 843" descr="9785000336090.jpg"/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708" y="49098653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65315</xdr:colOff>
      <xdr:row>265</xdr:row>
      <xdr:rowOff>51707</xdr:rowOff>
    </xdr:from>
    <xdr:to>
      <xdr:col>1</xdr:col>
      <xdr:colOff>1179740</xdr:colOff>
      <xdr:row>265</xdr:row>
      <xdr:rowOff>1413782</xdr:rowOff>
    </xdr:to>
    <xdr:pic>
      <xdr:nvPicPr>
        <xdr:cNvPr id="763232" name="Рисунок 844" descr="9785000336076.jpg"/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492439778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239</xdr:row>
      <xdr:rowOff>57150</xdr:rowOff>
    </xdr:from>
    <xdr:to>
      <xdr:col>1</xdr:col>
      <xdr:colOff>1247775</xdr:colOff>
      <xdr:row>239</xdr:row>
      <xdr:rowOff>1390650</xdr:rowOff>
    </xdr:to>
    <xdr:pic>
      <xdr:nvPicPr>
        <xdr:cNvPr id="763234" name="Рисунок 849" descr="9785000336588.jpg"/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11765750"/>
          <a:ext cx="111442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246</xdr:row>
      <xdr:rowOff>57150</xdr:rowOff>
    </xdr:from>
    <xdr:to>
      <xdr:col>1</xdr:col>
      <xdr:colOff>1190625</xdr:colOff>
      <xdr:row>246</xdr:row>
      <xdr:rowOff>1390650</xdr:rowOff>
    </xdr:to>
    <xdr:pic>
      <xdr:nvPicPr>
        <xdr:cNvPr id="763235" name="Рисунок 850" descr="9785000335345.jpg"/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5157900"/>
          <a:ext cx="10953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249</xdr:row>
      <xdr:rowOff>9525</xdr:rowOff>
    </xdr:from>
    <xdr:to>
      <xdr:col>1</xdr:col>
      <xdr:colOff>1238250</xdr:colOff>
      <xdr:row>249</xdr:row>
      <xdr:rowOff>1381125</xdr:rowOff>
    </xdr:to>
    <xdr:pic>
      <xdr:nvPicPr>
        <xdr:cNvPr id="763236" name="Рисунок 851" descr="9785000336595.jpg"/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29367950"/>
          <a:ext cx="11334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250</xdr:row>
      <xdr:rowOff>7144</xdr:rowOff>
    </xdr:from>
    <xdr:to>
      <xdr:col>1</xdr:col>
      <xdr:colOff>1238250</xdr:colOff>
      <xdr:row>250</xdr:row>
      <xdr:rowOff>1378744</xdr:rowOff>
    </xdr:to>
    <xdr:pic>
      <xdr:nvPicPr>
        <xdr:cNvPr id="763237" name="Рисунок 852" descr="9785000335369.jpg"/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8" y="439466832"/>
          <a:ext cx="11239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251</xdr:row>
      <xdr:rowOff>1428750</xdr:rowOff>
    </xdr:from>
    <xdr:to>
      <xdr:col>1</xdr:col>
      <xdr:colOff>1257300</xdr:colOff>
      <xdr:row>252</xdr:row>
      <xdr:rowOff>1381125</xdr:rowOff>
    </xdr:to>
    <xdr:pic>
      <xdr:nvPicPr>
        <xdr:cNvPr id="763238" name="Рисунок 853" descr="9785000335352.jpg"/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33616100"/>
          <a:ext cx="11430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253</xdr:row>
      <xdr:rowOff>0</xdr:rowOff>
    </xdr:from>
    <xdr:to>
      <xdr:col>1</xdr:col>
      <xdr:colOff>1238250</xdr:colOff>
      <xdr:row>253</xdr:row>
      <xdr:rowOff>1381125</xdr:rowOff>
    </xdr:to>
    <xdr:pic>
      <xdr:nvPicPr>
        <xdr:cNvPr id="763239" name="Рисунок 861" descr="9785000335338.jpg"/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3503532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288</xdr:row>
      <xdr:rowOff>19050</xdr:rowOff>
    </xdr:from>
    <xdr:to>
      <xdr:col>1</xdr:col>
      <xdr:colOff>1228725</xdr:colOff>
      <xdr:row>288</xdr:row>
      <xdr:rowOff>1390650</xdr:rowOff>
    </xdr:to>
    <xdr:pic>
      <xdr:nvPicPr>
        <xdr:cNvPr id="763240" name="Рисунок 383" descr="9785912829000.jpg"/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6648800"/>
          <a:ext cx="11334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291</xdr:row>
      <xdr:rowOff>19050</xdr:rowOff>
    </xdr:from>
    <xdr:to>
      <xdr:col>1</xdr:col>
      <xdr:colOff>1228725</xdr:colOff>
      <xdr:row>291</xdr:row>
      <xdr:rowOff>1390650</xdr:rowOff>
    </xdr:to>
    <xdr:pic>
      <xdr:nvPicPr>
        <xdr:cNvPr id="763241" name="Рисунок 384" descr="9785912829017.jpg"/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0906475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292</xdr:row>
      <xdr:rowOff>9525</xdr:rowOff>
    </xdr:from>
    <xdr:to>
      <xdr:col>1</xdr:col>
      <xdr:colOff>1247775</xdr:colOff>
      <xdr:row>292</xdr:row>
      <xdr:rowOff>1390650</xdr:rowOff>
    </xdr:to>
    <xdr:pic>
      <xdr:nvPicPr>
        <xdr:cNvPr id="763242" name="Рисунок 385" descr="9785912828997.jpg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2316175"/>
          <a:ext cx="11144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294</xdr:row>
      <xdr:rowOff>0</xdr:rowOff>
    </xdr:from>
    <xdr:to>
      <xdr:col>1</xdr:col>
      <xdr:colOff>1238250</xdr:colOff>
      <xdr:row>294</xdr:row>
      <xdr:rowOff>1381125</xdr:rowOff>
    </xdr:to>
    <xdr:pic>
      <xdr:nvPicPr>
        <xdr:cNvPr id="763243" name="Рисунок 386" descr="9785912829024.jpg"/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5145100"/>
          <a:ext cx="11049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295</xdr:row>
      <xdr:rowOff>0</xdr:rowOff>
    </xdr:from>
    <xdr:to>
      <xdr:col>1</xdr:col>
      <xdr:colOff>1238250</xdr:colOff>
      <xdr:row>295</xdr:row>
      <xdr:rowOff>1362075</xdr:rowOff>
    </xdr:to>
    <xdr:pic>
      <xdr:nvPicPr>
        <xdr:cNvPr id="763244" name="Рисунок 387" descr="9785912828645.jpg"/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7656432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296</xdr:row>
      <xdr:rowOff>9525</xdr:rowOff>
    </xdr:from>
    <xdr:to>
      <xdr:col>1</xdr:col>
      <xdr:colOff>1285875</xdr:colOff>
      <xdr:row>296</xdr:row>
      <xdr:rowOff>1409700</xdr:rowOff>
    </xdr:to>
    <xdr:pic>
      <xdr:nvPicPr>
        <xdr:cNvPr id="763245" name="Рисунок 388" descr="9785912828652.jpg"/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7993075"/>
          <a:ext cx="11525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297</xdr:row>
      <xdr:rowOff>9525</xdr:rowOff>
    </xdr:from>
    <xdr:to>
      <xdr:col>1</xdr:col>
      <xdr:colOff>1247775</xdr:colOff>
      <xdr:row>297</xdr:row>
      <xdr:rowOff>1371600</xdr:rowOff>
    </xdr:to>
    <xdr:pic>
      <xdr:nvPicPr>
        <xdr:cNvPr id="763246" name="Рисунок 389" descr="9785912829031.jpg"/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79412300"/>
          <a:ext cx="10763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297</xdr:row>
      <xdr:rowOff>1409700</xdr:rowOff>
    </xdr:from>
    <xdr:to>
      <xdr:col>1</xdr:col>
      <xdr:colOff>1266825</xdr:colOff>
      <xdr:row>298</xdr:row>
      <xdr:rowOff>0</xdr:rowOff>
    </xdr:to>
    <xdr:pic>
      <xdr:nvPicPr>
        <xdr:cNvPr id="763247" name="Рисунок 390" descr="9785912828669.jpg"/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80812475"/>
          <a:ext cx="11334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299</xdr:row>
      <xdr:rowOff>9525</xdr:rowOff>
    </xdr:from>
    <xdr:to>
      <xdr:col>1</xdr:col>
      <xdr:colOff>1228725</xdr:colOff>
      <xdr:row>299</xdr:row>
      <xdr:rowOff>1371600</xdr:rowOff>
    </xdr:to>
    <xdr:pic>
      <xdr:nvPicPr>
        <xdr:cNvPr id="763248" name="Рисунок 391" descr="9785912829048.jpg"/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3669975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299</xdr:row>
      <xdr:rowOff>1409700</xdr:rowOff>
    </xdr:from>
    <xdr:to>
      <xdr:col>1</xdr:col>
      <xdr:colOff>1228725</xdr:colOff>
      <xdr:row>300</xdr:row>
      <xdr:rowOff>1362075</xdr:rowOff>
    </xdr:to>
    <xdr:pic>
      <xdr:nvPicPr>
        <xdr:cNvPr id="763249" name="Рисунок 392" descr="9785912828638.jpg"/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5070150"/>
          <a:ext cx="11239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301</xdr:row>
      <xdr:rowOff>28575</xdr:rowOff>
    </xdr:from>
    <xdr:to>
      <xdr:col>1</xdr:col>
      <xdr:colOff>1238250</xdr:colOff>
      <xdr:row>302</xdr:row>
      <xdr:rowOff>0</xdr:rowOff>
    </xdr:to>
    <xdr:pic>
      <xdr:nvPicPr>
        <xdr:cNvPr id="763250" name="Рисунок 393" descr="9785912828584.jpg"/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6527475"/>
          <a:ext cx="11334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302</xdr:row>
      <xdr:rowOff>19050</xdr:rowOff>
    </xdr:from>
    <xdr:to>
      <xdr:col>1</xdr:col>
      <xdr:colOff>1247775</xdr:colOff>
      <xdr:row>302</xdr:row>
      <xdr:rowOff>1390650</xdr:rowOff>
    </xdr:to>
    <xdr:pic>
      <xdr:nvPicPr>
        <xdr:cNvPr id="763251" name="Рисунок 394" descr="9785912829055.jpg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87937175"/>
          <a:ext cx="11144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303</xdr:row>
      <xdr:rowOff>0</xdr:rowOff>
    </xdr:from>
    <xdr:to>
      <xdr:col>1</xdr:col>
      <xdr:colOff>1247775</xdr:colOff>
      <xdr:row>304</xdr:row>
      <xdr:rowOff>0</xdr:rowOff>
    </xdr:to>
    <xdr:pic>
      <xdr:nvPicPr>
        <xdr:cNvPr id="763252" name="Рисунок 395" descr="9785912829062.jpg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9337350"/>
          <a:ext cx="11430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288</xdr:row>
      <xdr:rowOff>1409700</xdr:rowOff>
    </xdr:from>
    <xdr:to>
      <xdr:col>1</xdr:col>
      <xdr:colOff>1219200</xdr:colOff>
      <xdr:row>289</xdr:row>
      <xdr:rowOff>1371600</xdr:rowOff>
    </xdr:to>
    <xdr:pic>
      <xdr:nvPicPr>
        <xdr:cNvPr id="763253" name="Рисунок 926" descr="9785912828553.jpg"/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803945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290</xdr:row>
      <xdr:rowOff>38100</xdr:rowOff>
    </xdr:from>
    <xdr:to>
      <xdr:col>1</xdr:col>
      <xdr:colOff>1190625</xdr:colOff>
      <xdr:row>290</xdr:row>
      <xdr:rowOff>1400175</xdr:rowOff>
    </xdr:to>
    <xdr:pic>
      <xdr:nvPicPr>
        <xdr:cNvPr id="763254" name="Рисунок 927" descr="9785912828560.jpg"/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69506300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293</xdr:row>
      <xdr:rowOff>9525</xdr:rowOff>
    </xdr:from>
    <xdr:to>
      <xdr:col>1</xdr:col>
      <xdr:colOff>1190625</xdr:colOff>
      <xdr:row>293</xdr:row>
      <xdr:rowOff>1343025</xdr:rowOff>
    </xdr:to>
    <xdr:pic>
      <xdr:nvPicPr>
        <xdr:cNvPr id="763255" name="Рисунок 928" descr="9785912828577.jpg"/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73735400"/>
          <a:ext cx="10477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298</xdr:row>
      <xdr:rowOff>9525</xdr:rowOff>
    </xdr:from>
    <xdr:to>
      <xdr:col>1</xdr:col>
      <xdr:colOff>1200150</xdr:colOff>
      <xdr:row>298</xdr:row>
      <xdr:rowOff>1381125</xdr:rowOff>
    </xdr:to>
    <xdr:pic>
      <xdr:nvPicPr>
        <xdr:cNvPr id="763256" name="Рисунок 929" descr="9785000337301.jpg"/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2250750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339</xdr:row>
      <xdr:rowOff>0</xdr:rowOff>
    </xdr:from>
    <xdr:to>
      <xdr:col>1</xdr:col>
      <xdr:colOff>1162050</xdr:colOff>
      <xdr:row>339</xdr:row>
      <xdr:rowOff>1400175</xdr:rowOff>
    </xdr:to>
    <xdr:pic>
      <xdr:nvPicPr>
        <xdr:cNvPr id="763257" name="Рисунок 399" descr="9785912822599.jpg"/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433345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339</xdr:row>
      <xdr:rowOff>1400175</xdr:rowOff>
    </xdr:from>
    <xdr:to>
      <xdr:col>1</xdr:col>
      <xdr:colOff>1152525</xdr:colOff>
      <xdr:row>340</xdr:row>
      <xdr:rowOff>0</xdr:rowOff>
    </xdr:to>
    <xdr:pic>
      <xdr:nvPicPr>
        <xdr:cNvPr id="763258" name="Рисунок 400" descr="9785912827297.jpg"/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5733625"/>
          <a:ext cx="1038225" cy="190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341</xdr:row>
      <xdr:rowOff>0</xdr:rowOff>
    </xdr:from>
    <xdr:to>
      <xdr:col>1</xdr:col>
      <xdr:colOff>1162050</xdr:colOff>
      <xdr:row>341</xdr:row>
      <xdr:rowOff>1371600</xdr:rowOff>
    </xdr:to>
    <xdr:pic>
      <xdr:nvPicPr>
        <xdr:cNvPr id="763259" name="Рисунок 401" descr="9785912827303.jpg"/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575267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341</xdr:row>
      <xdr:rowOff>1400175</xdr:rowOff>
    </xdr:from>
    <xdr:to>
      <xdr:col>1</xdr:col>
      <xdr:colOff>1162050</xdr:colOff>
      <xdr:row>342</xdr:row>
      <xdr:rowOff>1371600</xdr:rowOff>
    </xdr:to>
    <xdr:pic>
      <xdr:nvPicPr>
        <xdr:cNvPr id="763260" name="Рисунок 402" descr="9785912822728.jpg"/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7152850"/>
          <a:ext cx="104775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327</xdr:row>
      <xdr:rowOff>9525</xdr:rowOff>
    </xdr:from>
    <xdr:to>
      <xdr:col>1</xdr:col>
      <xdr:colOff>1162050</xdr:colOff>
      <xdr:row>327</xdr:row>
      <xdr:rowOff>1409700</xdr:rowOff>
    </xdr:to>
    <xdr:pic>
      <xdr:nvPicPr>
        <xdr:cNvPr id="763261" name="Рисунок 404" descr="9785912827310.jpg"/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79790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344</xdr:row>
      <xdr:rowOff>0</xdr:rowOff>
    </xdr:from>
    <xdr:to>
      <xdr:col>1</xdr:col>
      <xdr:colOff>1152525</xdr:colOff>
      <xdr:row>344</xdr:row>
      <xdr:rowOff>1362075</xdr:rowOff>
    </xdr:to>
    <xdr:pic>
      <xdr:nvPicPr>
        <xdr:cNvPr id="763262" name="Рисунок 407" descr="9785912827327.jpg"/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8591125"/>
          <a:ext cx="10382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347</xdr:row>
      <xdr:rowOff>19050</xdr:rowOff>
    </xdr:from>
    <xdr:to>
      <xdr:col>1</xdr:col>
      <xdr:colOff>1190625</xdr:colOff>
      <xdr:row>347</xdr:row>
      <xdr:rowOff>1381125</xdr:rowOff>
    </xdr:to>
    <xdr:pic>
      <xdr:nvPicPr>
        <xdr:cNvPr id="763263" name="Рисунок 410" descr="9785912826108.jpg"/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42867850"/>
          <a:ext cx="10382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314</xdr:row>
      <xdr:rowOff>9525</xdr:rowOff>
    </xdr:from>
    <xdr:to>
      <xdr:col>1</xdr:col>
      <xdr:colOff>1209675</xdr:colOff>
      <xdr:row>314</xdr:row>
      <xdr:rowOff>1409700</xdr:rowOff>
    </xdr:to>
    <xdr:pic>
      <xdr:nvPicPr>
        <xdr:cNvPr id="763264" name="Рисунок 413" descr="9785912827341.jpg"/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01824625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315</xdr:row>
      <xdr:rowOff>0</xdr:rowOff>
    </xdr:from>
    <xdr:to>
      <xdr:col>1</xdr:col>
      <xdr:colOff>1219200</xdr:colOff>
      <xdr:row>315</xdr:row>
      <xdr:rowOff>1400175</xdr:rowOff>
    </xdr:to>
    <xdr:pic>
      <xdr:nvPicPr>
        <xdr:cNvPr id="763265" name="Рисунок 414" descr="9785912822889.jpg"/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032343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308</xdr:row>
      <xdr:rowOff>0</xdr:rowOff>
    </xdr:from>
    <xdr:to>
      <xdr:col>1</xdr:col>
      <xdr:colOff>1209675</xdr:colOff>
      <xdr:row>308</xdr:row>
      <xdr:rowOff>1400175</xdr:rowOff>
    </xdr:to>
    <xdr:pic>
      <xdr:nvPicPr>
        <xdr:cNvPr id="763266" name="Рисунок 415" descr="9785912828690.jpg"/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95290475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330</xdr:row>
      <xdr:rowOff>0</xdr:rowOff>
    </xdr:from>
    <xdr:to>
      <xdr:col>1</xdr:col>
      <xdr:colOff>1219200</xdr:colOff>
      <xdr:row>330</xdr:row>
      <xdr:rowOff>1400175</xdr:rowOff>
    </xdr:to>
    <xdr:pic>
      <xdr:nvPicPr>
        <xdr:cNvPr id="763267" name="Рисунок 416" descr="9785912827211.jpg"/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2222717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195263</xdr:colOff>
      <xdr:row>317</xdr:row>
      <xdr:rowOff>78581</xdr:rowOff>
    </xdr:from>
    <xdr:to>
      <xdr:col>1</xdr:col>
      <xdr:colOff>1214438</xdr:colOff>
      <xdr:row>317</xdr:row>
      <xdr:rowOff>1278731</xdr:rowOff>
    </xdr:to>
    <xdr:pic>
      <xdr:nvPicPr>
        <xdr:cNvPr id="763268" name="Рисунок 417" descr="9785912827174.jpg"/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572566800"/>
          <a:ext cx="1019175" cy="12001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309</xdr:row>
      <xdr:rowOff>19050</xdr:rowOff>
    </xdr:from>
    <xdr:to>
      <xdr:col>1</xdr:col>
      <xdr:colOff>1162050</xdr:colOff>
      <xdr:row>309</xdr:row>
      <xdr:rowOff>1390650</xdr:rowOff>
    </xdr:to>
    <xdr:pic>
      <xdr:nvPicPr>
        <xdr:cNvPr id="763269" name="Рисунок 418" descr="9785000337059.jpg"/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428707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318</xdr:row>
      <xdr:rowOff>9525</xdr:rowOff>
    </xdr:from>
    <xdr:to>
      <xdr:col>1</xdr:col>
      <xdr:colOff>1162050</xdr:colOff>
      <xdr:row>318</xdr:row>
      <xdr:rowOff>1390650</xdr:rowOff>
    </xdr:to>
    <xdr:pic>
      <xdr:nvPicPr>
        <xdr:cNvPr id="763270" name="Рисунок 420" descr="9785912822896.jpg"/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0862547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319</xdr:row>
      <xdr:rowOff>28575</xdr:rowOff>
    </xdr:from>
    <xdr:to>
      <xdr:col>1</xdr:col>
      <xdr:colOff>1162050</xdr:colOff>
      <xdr:row>319</xdr:row>
      <xdr:rowOff>1390650</xdr:rowOff>
    </xdr:to>
    <xdr:pic>
      <xdr:nvPicPr>
        <xdr:cNvPr id="763271" name="Рисунок 421" descr="9785912826122.jpg"/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10063750"/>
          <a:ext cx="10287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348</xdr:row>
      <xdr:rowOff>28575</xdr:rowOff>
    </xdr:from>
    <xdr:to>
      <xdr:col>1</xdr:col>
      <xdr:colOff>1190625</xdr:colOff>
      <xdr:row>348</xdr:row>
      <xdr:rowOff>1409700</xdr:rowOff>
    </xdr:to>
    <xdr:pic>
      <xdr:nvPicPr>
        <xdr:cNvPr id="763272" name="Рисунок 422" descr="9785912824449.jpg"/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5715825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350</xdr:row>
      <xdr:rowOff>9525</xdr:rowOff>
    </xdr:from>
    <xdr:to>
      <xdr:col>1</xdr:col>
      <xdr:colOff>1228725</xdr:colOff>
      <xdr:row>350</xdr:row>
      <xdr:rowOff>1409700</xdr:rowOff>
    </xdr:to>
    <xdr:pic>
      <xdr:nvPicPr>
        <xdr:cNvPr id="763273" name="Рисунок 426" descr="9785912826139.jpg"/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485352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351</xdr:row>
      <xdr:rowOff>28575</xdr:rowOff>
    </xdr:from>
    <xdr:to>
      <xdr:col>1</xdr:col>
      <xdr:colOff>1238250</xdr:colOff>
      <xdr:row>352</xdr:row>
      <xdr:rowOff>0</xdr:rowOff>
    </xdr:to>
    <xdr:pic>
      <xdr:nvPicPr>
        <xdr:cNvPr id="763274" name="Рисунок 428" descr="9785912826146.jpg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49973500"/>
          <a:ext cx="102870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311</xdr:row>
      <xdr:rowOff>0</xdr:rowOff>
    </xdr:from>
    <xdr:to>
      <xdr:col>1</xdr:col>
      <xdr:colOff>1228725</xdr:colOff>
      <xdr:row>311</xdr:row>
      <xdr:rowOff>1409700</xdr:rowOff>
    </xdr:to>
    <xdr:pic>
      <xdr:nvPicPr>
        <xdr:cNvPr id="763275" name="Рисунок 429" descr="9785912828676.jpg"/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98128925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321</xdr:row>
      <xdr:rowOff>9525</xdr:rowOff>
    </xdr:from>
    <xdr:to>
      <xdr:col>1</xdr:col>
      <xdr:colOff>1200150</xdr:colOff>
      <xdr:row>321</xdr:row>
      <xdr:rowOff>1390650</xdr:rowOff>
    </xdr:to>
    <xdr:pic>
      <xdr:nvPicPr>
        <xdr:cNvPr id="763276" name="Рисунок 430" descr="9785912823046.jpg"/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1430237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320</xdr:row>
      <xdr:rowOff>57150</xdr:rowOff>
    </xdr:from>
    <xdr:to>
      <xdr:col>1</xdr:col>
      <xdr:colOff>1200150</xdr:colOff>
      <xdr:row>320</xdr:row>
      <xdr:rowOff>1381125</xdr:rowOff>
    </xdr:to>
    <xdr:pic>
      <xdr:nvPicPr>
        <xdr:cNvPr id="763277" name="Рисунок 431" descr="9785912821189.jpg"/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12930775"/>
          <a:ext cx="1019175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333</xdr:row>
      <xdr:rowOff>0</xdr:rowOff>
    </xdr:from>
    <xdr:to>
      <xdr:col>1</xdr:col>
      <xdr:colOff>1190625</xdr:colOff>
      <xdr:row>333</xdr:row>
      <xdr:rowOff>1381125</xdr:rowOff>
    </xdr:to>
    <xdr:pic>
      <xdr:nvPicPr>
        <xdr:cNvPr id="763278" name="Рисунок 432" descr="9785912825569.jpg"/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26484850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335</xdr:row>
      <xdr:rowOff>19050</xdr:rowOff>
    </xdr:from>
    <xdr:to>
      <xdr:col>1</xdr:col>
      <xdr:colOff>1162050</xdr:colOff>
      <xdr:row>335</xdr:row>
      <xdr:rowOff>1381125</xdr:rowOff>
    </xdr:to>
    <xdr:pic>
      <xdr:nvPicPr>
        <xdr:cNvPr id="763279" name="Рисунок 434" descr="9785912826801.jpg"/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29342350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353</xdr:row>
      <xdr:rowOff>0</xdr:rowOff>
    </xdr:from>
    <xdr:to>
      <xdr:col>1</xdr:col>
      <xdr:colOff>1200150</xdr:colOff>
      <xdr:row>353</xdr:row>
      <xdr:rowOff>1362075</xdr:rowOff>
    </xdr:to>
    <xdr:pic>
      <xdr:nvPicPr>
        <xdr:cNvPr id="763281" name="Рисунок 436" descr="9785912823305.jpg"/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51364150"/>
          <a:ext cx="10287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312</xdr:row>
      <xdr:rowOff>19050</xdr:rowOff>
    </xdr:from>
    <xdr:to>
      <xdr:col>1</xdr:col>
      <xdr:colOff>1200150</xdr:colOff>
      <xdr:row>312</xdr:row>
      <xdr:rowOff>1390650</xdr:rowOff>
    </xdr:to>
    <xdr:pic>
      <xdr:nvPicPr>
        <xdr:cNvPr id="763282" name="Рисунок 438" descr="9785912824432.jpg"/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9956720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354</xdr:row>
      <xdr:rowOff>9525</xdr:rowOff>
    </xdr:from>
    <xdr:to>
      <xdr:col>1</xdr:col>
      <xdr:colOff>1200150</xdr:colOff>
      <xdr:row>354</xdr:row>
      <xdr:rowOff>1371600</xdr:rowOff>
    </xdr:to>
    <xdr:pic>
      <xdr:nvPicPr>
        <xdr:cNvPr id="763283" name="Рисунок 440" descr="9785912822759.jpg"/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2792900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318</xdr:row>
      <xdr:rowOff>0</xdr:rowOff>
    </xdr:from>
    <xdr:to>
      <xdr:col>1</xdr:col>
      <xdr:colOff>1143000</xdr:colOff>
      <xdr:row>318</xdr:row>
      <xdr:rowOff>9525</xdr:rowOff>
    </xdr:to>
    <xdr:pic>
      <xdr:nvPicPr>
        <xdr:cNvPr id="763284" name="Рисунок 931" descr="9785912826115.jpg"/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08615950"/>
          <a:ext cx="10477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349</xdr:row>
      <xdr:rowOff>38100</xdr:rowOff>
    </xdr:from>
    <xdr:to>
      <xdr:col>1</xdr:col>
      <xdr:colOff>1171575</xdr:colOff>
      <xdr:row>349</xdr:row>
      <xdr:rowOff>1381125</xdr:rowOff>
    </xdr:to>
    <xdr:pic>
      <xdr:nvPicPr>
        <xdr:cNvPr id="763285" name="Рисунок 995" descr="9785000335222.jpg"/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47144575"/>
          <a:ext cx="10001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306</xdr:row>
      <xdr:rowOff>28575</xdr:rowOff>
    </xdr:from>
    <xdr:to>
      <xdr:col>1</xdr:col>
      <xdr:colOff>1085850</xdr:colOff>
      <xdr:row>306</xdr:row>
      <xdr:rowOff>1333500</xdr:rowOff>
    </xdr:to>
    <xdr:pic>
      <xdr:nvPicPr>
        <xdr:cNvPr id="763286" name="Рисунок 833" descr="9785912828706.jpg"/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92480600"/>
          <a:ext cx="971550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337</xdr:row>
      <xdr:rowOff>19050</xdr:rowOff>
    </xdr:from>
    <xdr:to>
      <xdr:col>1</xdr:col>
      <xdr:colOff>1200150</xdr:colOff>
      <xdr:row>337</xdr:row>
      <xdr:rowOff>1343025</xdr:rowOff>
    </xdr:to>
    <xdr:pic>
      <xdr:nvPicPr>
        <xdr:cNvPr id="763287" name="Рисунок 834" descr="9785000335048.jpg"/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2180800"/>
          <a:ext cx="99060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358</xdr:row>
      <xdr:rowOff>9525</xdr:rowOff>
    </xdr:from>
    <xdr:to>
      <xdr:col>1</xdr:col>
      <xdr:colOff>1200150</xdr:colOff>
      <xdr:row>358</xdr:row>
      <xdr:rowOff>1390650</xdr:rowOff>
    </xdr:to>
    <xdr:pic>
      <xdr:nvPicPr>
        <xdr:cNvPr id="763288" name="Рисунок 444" descr="9785912825965.jpg"/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57155350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367</xdr:row>
      <xdr:rowOff>28575</xdr:rowOff>
    </xdr:from>
    <xdr:to>
      <xdr:col>1</xdr:col>
      <xdr:colOff>1200150</xdr:colOff>
      <xdr:row>367</xdr:row>
      <xdr:rowOff>1400175</xdr:rowOff>
    </xdr:to>
    <xdr:pic>
      <xdr:nvPicPr>
        <xdr:cNvPr id="763289" name="Рисунок 445" descr="9785000335123.jpg"/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02903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369</xdr:row>
      <xdr:rowOff>57150</xdr:rowOff>
    </xdr:from>
    <xdr:to>
      <xdr:col>1</xdr:col>
      <xdr:colOff>1200150</xdr:colOff>
      <xdr:row>369</xdr:row>
      <xdr:rowOff>1352550</xdr:rowOff>
    </xdr:to>
    <xdr:pic>
      <xdr:nvPicPr>
        <xdr:cNvPr id="763290" name="Рисунок 446" descr="9785912827396.jpg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73157350"/>
          <a:ext cx="102870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370</xdr:row>
      <xdr:rowOff>0</xdr:rowOff>
    </xdr:from>
    <xdr:to>
      <xdr:col>1</xdr:col>
      <xdr:colOff>1200150</xdr:colOff>
      <xdr:row>370</xdr:row>
      <xdr:rowOff>1409700</xdr:rowOff>
    </xdr:to>
    <xdr:pic>
      <xdr:nvPicPr>
        <xdr:cNvPr id="763291" name="Рисунок 447" descr="9785912822063.jpg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74519425"/>
          <a:ext cx="10668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359</xdr:row>
      <xdr:rowOff>19050</xdr:rowOff>
    </xdr:from>
    <xdr:to>
      <xdr:col>1</xdr:col>
      <xdr:colOff>1190625</xdr:colOff>
      <xdr:row>359</xdr:row>
      <xdr:rowOff>1381125</xdr:rowOff>
    </xdr:to>
    <xdr:pic>
      <xdr:nvPicPr>
        <xdr:cNvPr id="763293" name="Рисунок 450" descr="9785912826009.jpg"/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8584100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373</xdr:row>
      <xdr:rowOff>0</xdr:rowOff>
    </xdr:from>
    <xdr:to>
      <xdr:col>1</xdr:col>
      <xdr:colOff>1228725</xdr:colOff>
      <xdr:row>373</xdr:row>
      <xdr:rowOff>1400175</xdr:rowOff>
    </xdr:to>
    <xdr:pic>
      <xdr:nvPicPr>
        <xdr:cNvPr id="763294" name="Рисунок 451" descr="9785912827372.jpg"/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877710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363</xdr:row>
      <xdr:rowOff>9525</xdr:rowOff>
    </xdr:from>
    <xdr:to>
      <xdr:col>1</xdr:col>
      <xdr:colOff>1228725</xdr:colOff>
      <xdr:row>363</xdr:row>
      <xdr:rowOff>1390650</xdr:rowOff>
    </xdr:to>
    <xdr:pic>
      <xdr:nvPicPr>
        <xdr:cNvPr id="763295" name="Рисунок 452" descr="9785912827419.jpg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51468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364</xdr:row>
      <xdr:rowOff>28575</xdr:rowOff>
    </xdr:from>
    <xdr:to>
      <xdr:col>1</xdr:col>
      <xdr:colOff>1238250</xdr:colOff>
      <xdr:row>364</xdr:row>
      <xdr:rowOff>1409700</xdr:rowOff>
    </xdr:to>
    <xdr:pic>
      <xdr:nvPicPr>
        <xdr:cNvPr id="763296" name="Рисунок 453" descr="9785912826030.jpg"/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6585100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374</xdr:row>
      <xdr:rowOff>9525</xdr:rowOff>
    </xdr:from>
    <xdr:to>
      <xdr:col>1</xdr:col>
      <xdr:colOff>1219200</xdr:colOff>
      <xdr:row>374</xdr:row>
      <xdr:rowOff>1409700</xdr:rowOff>
    </xdr:to>
    <xdr:pic>
      <xdr:nvPicPr>
        <xdr:cNvPr id="763297" name="Рисунок 455" descr="9785000335154.jpg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8020585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377</xdr:row>
      <xdr:rowOff>1</xdr:rowOff>
    </xdr:from>
    <xdr:to>
      <xdr:col>1</xdr:col>
      <xdr:colOff>1238250</xdr:colOff>
      <xdr:row>377</xdr:row>
      <xdr:rowOff>1400176</xdr:rowOff>
    </xdr:to>
    <xdr:pic>
      <xdr:nvPicPr>
        <xdr:cNvPr id="763299" name="Рисунок 461" descr="9785000335567.jpg"/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626780720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378</xdr:row>
      <xdr:rowOff>9525</xdr:rowOff>
    </xdr:from>
    <xdr:to>
      <xdr:col>1</xdr:col>
      <xdr:colOff>1238250</xdr:colOff>
      <xdr:row>378</xdr:row>
      <xdr:rowOff>1409700</xdr:rowOff>
    </xdr:to>
    <xdr:pic>
      <xdr:nvPicPr>
        <xdr:cNvPr id="763301" name="Рисунок 463" descr="9785000335604.jpg"/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8541602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379</xdr:row>
      <xdr:rowOff>9525</xdr:rowOff>
    </xdr:from>
    <xdr:to>
      <xdr:col>1</xdr:col>
      <xdr:colOff>1257300</xdr:colOff>
      <xdr:row>379</xdr:row>
      <xdr:rowOff>1390650</xdr:rowOff>
    </xdr:to>
    <xdr:pic>
      <xdr:nvPicPr>
        <xdr:cNvPr id="763302" name="Рисунок 464" descr="9785000335550.jpg"/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86835250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380</xdr:row>
      <xdr:rowOff>0</xdr:rowOff>
    </xdr:from>
    <xdr:to>
      <xdr:col>1</xdr:col>
      <xdr:colOff>1228725</xdr:colOff>
      <xdr:row>380</xdr:row>
      <xdr:rowOff>1362075</xdr:rowOff>
    </xdr:to>
    <xdr:pic>
      <xdr:nvPicPr>
        <xdr:cNvPr id="763303" name="Рисунок 465" descr="9785000335581.jpg"/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882449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381</xdr:row>
      <xdr:rowOff>19050</xdr:rowOff>
    </xdr:from>
    <xdr:to>
      <xdr:col>1</xdr:col>
      <xdr:colOff>1228725</xdr:colOff>
      <xdr:row>381</xdr:row>
      <xdr:rowOff>1390650</xdr:rowOff>
    </xdr:to>
    <xdr:pic>
      <xdr:nvPicPr>
        <xdr:cNvPr id="763304" name="Рисунок 467" descr="9785000335543.jpg"/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89683225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383</xdr:row>
      <xdr:rowOff>9525</xdr:rowOff>
    </xdr:from>
    <xdr:to>
      <xdr:col>1</xdr:col>
      <xdr:colOff>1219200</xdr:colOff>
      <xdr:row>383</xdr:row>
      <xdr:rowOff>1390650</xdr:rowOff>
    </xdr:to>
    <xdr:pic>
      <xdr:nvPicPr>
        <xdr:cNvPr id="763305" name="Рисунок 470" descr="9785912825170.jpg"/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91997800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384</xdr:row>
      <xdr:rowOff>0</xdr:rowOff>
    </xdr:from>
    <xdr:to>
      <xdr:col>1</xdr:col>
      <xdr:colOff>1200150</xdr:colOff>
      <xdr:row>384</xdr:row>
      <xdr:rowOff>1400175</xdr:rowOff>
    </xdr:to>
    <xdr:pic>
      <xdr:nvPicPr>
        <xdr:cNvPr id="763306" name="Рисунок 471" descr="9785912821615.jpg"/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9340750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385</xdr:row>
      <xdr:rowOff>19050</xdr:rowOff>
    </xdr:from>
    <xdr:to>
      <xdr:col>1</xdr:col>
      <xdr:colOff>1181100</xdr:colOff>
      <xdr:row>385</xdr:row>
      <xdr:rowOff>1381125</xdr:rowOff>
    </xdr:to>
    <xdr:pic>
      <xdr:nvPicPr>
        <xdr:cNvPr id="763307" name="Рисунок 473" descr="9785912821622.jpg"/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94845775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386</xdr:row>
      <xdr:rowOff>0</xdr:rowOff>
    </xdr:from>
    <xdr:to>
      <xdr:col>1</xdr:col>
      <xdr:colOff>1162050</xdr:colOff>
      <xdr:row>386</xdr:row>
      <xdr:rowOff>1400175</xdr:rowOff>
    </xdr:to>
    <xdr:pic>
      <xdr:nvPicPr>
        <xdr:cNvPr id="763308" name="Рисунок 474" descr="9785912821561.jpg"/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9624595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387</xdr:row>
      <xdr:rowOff>0</xdr:rowOff>
    </xdr:from>
    <xdr:to>
      <xdr:col>1</xdr:col>
      <xdr:colOff>1200150</xdr:colOff>
      <xdr:row>387</xdr:row>
      <xdr:rowOff>1371600</xdr:rowOff>
    </xdr:to>
    <xdr:pic>
      <xdr:nvPicPr>
        <xdr:cNvPr id="763309" name="Рисунок 476" descr="9785912825200.jpg"/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97665175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388</xdr:row>
      <xdr:rowOff>0</xdr:rowOff>
    </xdr:from>
    <xdr:to>
      <xdr:col>1</xdr:col>
      <xdr:colOff>1200150</xdr:colOff>
      <xdr:row>388</xdr:row>
      <xdr:rowOff>1381125</xdr:rowOff>
    </xdr:to>
    <xdr:pic>
      <xdr:nvPicPr>
        <xdr:cNvPr id="763310" name="Рисунок 477" descr="9785912827624.jpg"/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99084400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389</xdr:row>
      <xdr:rowOff>38100</xdr:rowOff>
    </xdr:from>
    <xdr:to>
      <xdr:col>1</xdr:col>
      <xdr:colOff>1228725</xdr:colOff>
      <xdr:row>389</xdr:row>
      <xdr:rowOff>1400175</xdr:rowOff>
    </xdr:to>
    <xdr:pic>
      <xdr:nvPicPr>
        <xdr:cNvPr id="763312" name="Рисунок 479" descr="9785912827600.jpg"/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01960950"/>
          <a:ext cx="10858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390</xdr:row>
      <xdr:rowOff>9525</xdr:rowOff>
    </xdr:from>
    <xdr:to>
      <xdr:col>1</xdr:col>
      <xdr:colOff>1219200</xdr:colOff>
      <xdr:row>390</xdr:row>
      <xdr:rowOff>1371600</xdr:rowOff>
    </xdr:to>
    <xdr:pic>
      <xdr:nvPicPr>
        <xdr:cNvPr id="763314" name="Рисунок 481" descr="9785912821516.jpg"/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04770825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391</xdr:row>
      <xdr:rowOff>0</xdr:rowOff>
    </xdr:from>
    <xdr:to>
      <xdr:col>1</xdr:col>
      <xdr:colOff>1200150</xdr:colOff>
      <xdr:row>391</xdr:row>
      <xdr:rowOff>1381125</xdr:rowOff>
    </xdr:to>
    <xdr:pic>
      <xdr:nvPicPr>
        <xdr:cNvPr id="763315" name="Рисунок 482" descr="9785912821530.jpg"/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06180525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101</xdr:row>
      <xdr:rowOff>38100</xdr:rowOff>
    </xdr:from>
    <xdr:to>
      <xdr:col>1</xdr:col>
      <xdr:colOff>1200150</xdr:colOff>
      <xdr:row>101</xdr:row>
      <xdr:rowOff>1419225</xdr:rowOff>
    </xdr:to>
    <xdr:pic>
      <xdr:nvPicPr>
        <xdr:cNvPr id="763316" name="Рисунок 483" descr="9785912821547.jpg"/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0763785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157</xdr:row>
      <xdr:rowOff>19050</xdr:rowOff>
    </xdr:from>
    <xdr:to>
      <xdr:col>1</xdr:col>
      <xdr:colOff>1219200</xdr:colOff>
      <xdr:row>158</xdr:row>
      <xdr:rowOff>0</xdr:rowOff>
    </xdr:to>
    <xdr:pic>
      <xdr:nvPicPr>
        <xdr:cNvPr id="763317" name="Рисунок 275" descr="9785912828782.jpg"/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09800025"/>
          <a:ext cx="11049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158</xdr:row>
      <xdr:rowOff>19050</xdr:rowOff>
    </xdr:from>
    <xdr:to>
      <xdr:col>1</xdr:col>
      <xdr:colOff>1238250</xdr:colOff>
      <xdr:row>159</xdr:row>
      <xdr:rowOff>0</xdr:rowOff>
    </xdr:to>
    <xdr:pic>
      <xdr:nvPicPr>
        <xdr:cNvPr id="763320" name="Рисунок 278" descr="9785912828812.jpg"/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1348620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159</xdr:row>
      <xdr:rowOff>9525</xdr:rowOff>
    </xdr:from>
    <xdr:to>
      <xdr:col>1</xdr:col>
      <xdr:colOff>1200150</xdr:colOff>
      <xdr:row>159</xdr:row>
      <xdr:rowOff>1390650</xdr:rowOff>
    </xdr:to>
    <xdr:pic>
      <xdr:nvPicPr>
        <xdr:cNvPr id="763321" name="Рисунок 279" descr="9785912828850.jpg"/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1489590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160</xdr:row>
      <xdr:rowOff>19050</xdr:rowOff>
    </xdr:from>
    <xdr:to>
      <xdr:col>1</xdr:col>
      <xdr:colOff>1219200</xdr:colOff>
      <xdr:row>160</xdr:row>
      <xdr:rowOff>1390650</xdr:rowOff>
    </xdr:to>
    <xdr:pic>
      <xdr:nvPicPr>
        <xdr:cNvPr id="763322" name="Рисунок 281" descr="9785912828836.jpg"/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1774387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161</xdr:row>
      <xdr:rowOff>57150</xdr:rowOff>
    </xdr:from>
    <xdr:to>
      <xdr:col>1</xdr:col>
      <xdr:colOff>1228725</xdr:colOff>
      <xdr:row>162</xdr:row>
      <xdr:rowOff>0</xdr:rowOff>
    </xdr:to>
    <xdr:pic>
      <xdr:nvPicPr>
        <xdr:cNvPr id="763323" name="Рисунок 282" descr="9785912828843.jpg"/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1920120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398</xdr:row>
      <xdr:rowOff>28575</xdr:rowOff>
    </xdr:from>
    <xdr:to>
      <xdr:col>1</xdr:col>
      <xdr:colOff>1257300</xdr:colOff>
      <xdr:row>399</xdr:row>
      <xdr:rowOff>19050</xdr:rowOff>
    </xdr:to>
    <xdr:pic>
      <xdr:nvPicPr>
        <xdr:cNvPr id="763325" name="Рисунок 489" descr="9785912825804.jpg"/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26878350"/>
          <a:ext cx="11525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399</xdr:row>
      <xdr:rowOff>57150</xdr:rowOff>
    </xdr:from>
    <xdr:to>
      <xdr:col>1</xdr:col>
      <xdr:colOff>1238250</xdr:colOff>
      <xdr:row>399</xdr:row>
      <xdr:rowOff>1419225</xdr:rowOff>
    </xdr:to>
    <xdr:pic>
      <xdr:nvPicPr>
        <xdr:cNvPr id="763326" name="Рисунок 490" descr="9785000335260.jpg"/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2832615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400</xdr:row>
      <xdr:rowOff>28575</xdr:rowOff>
    </xdr:from>
    <xdr:to>
      <xdr:col>1</xdr:col>
      <xdr:colOff>1247775</xdr:colOff>
      <xdr:row>401</xdr:row>
      <xdr:rowOff>9525</xdr:rowOff>
    </xdr:to>
    <xdr:pic>
      <xdr:nvPicPr>
        <xdr:cNvPr id="763327" name="Рисунок 491" descr="9785912822568.jpg"/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29716800"/>
          <a:ext cx="11430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401</xdr:row>
      <xdr:rowOff>9525</xdr:rowOff>
    </xdr:from>
    <xdr:to>
      <xdr:col>1</xdr:col>
      <xdr:colOff>1266825</xdr:colOff>
      <xdr:row>401</xdr:row>
      <xdr:rowOff>1409700</xdr:rowOff>
    </xdr:to>
    <xdr:pic>
      <xdr:nvPicPr>
        <xdr:cNvPr id="763328" name="Рисунок 492" descr="9785000335512.jpg"/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31116975"/>
          <a:ext cx="11334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402</xdr:row>
      <xdr:rowOff>9525</xdr:rowOff>
    </xdr:from>
    <xdr:to>
      <xdr:col>1</xdr:col>
      <xdr:colOff>1257300</xdr:colOff>
      <xdr:row>402</xdr:row>
      <xdr:rowOff>1390650</xdr:rowOff>
    </xdr:to>
    <xdr:pic>
      <xdr:nvPicPr>
        <xdr:cNvPr id="763329" name="Рисунок 493" descr="9785912822711.jpg"/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32536200"/>
          <a:ext cx="11144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403</xdr:row>
      <xdr:rowOff>28575</xdr:rowOff>
    </xdr:from>
    <xdr:to>
      <xdr:col>1</xdr:col>
      <xdr:colOff>1228725</xdr:colOff>
      <xdr:row>403</xdr:row>
      <xdr:rowOff>1409700</xdr:rowOff>
    </xdr:to>
    <xdr:pic>
      <xdr:nvPicPr>
        <xdr:cNvPr id="763330" name="Рисунок 494" descr="9785912822476.jpg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3397447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406</xdr:row>
      <xdr:rowOff>28575</xdr:rowOff>
    </xdr:from>
    <xdr:to>
      <xdr:col>1</xdr:col>
      <xdr:colOff>1190625</xdr:colOff>
      <xdr:row>406</xdr:row>
      <xdr:rowOff>1400175</xdr:rowOff>
    </xdr:to>
    <xdr:pic>
      <xdr:nvPicPr>
        <xdr:cNvPr id="763331" name="Рисунок 496" descr="9785000335505.jpg"/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38232150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407</xdr:row>
      <xdr:rowOff>9525</xdr:rowOff>
    </xdr:from>
    <xdr:to>
      <xdr:col>1</xdr:col>
      <xdr:colOff>1200150</xdr:colOff>
      <xdr:row>407</xdr:row>
      <xdr:rowOff>1371600</xdr:rowOff>
    </xdr:to>
    <xdr:pic>
      <xdr:nvPicPr>
        <xdr:cNvPr id="763332" name="Рисунок 497" descr="9785912822445.jpg"/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3963232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408</xdr:row>
      <xdr:rowOff>38100</xdr:rowOff>
    </xdr:from>
    <xdr:to>
      <xdr:col>1</xdr:col>
      <xdr:colOff>1190625</xdr:colOff>
      <xdr:row>408</xdr:row>
      <xdr:rowOff>1400175</xdr:rowOff>
    </xdr:to>
    <xdr:pic>
      <xdr:nvPicPr>
        <xdr:cNvPr id="763333" name="Рисунок 498" descr="9785912822452.jpg"/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41080125"/>
          <a:ext cx="10858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409</xdr:row>
      <xdr:rowOff>28575</xdr:rowOff>
    </xdr:from>
    <xdr:to>
      <xdr:col>1</xdr:col>
      <xdr:colOff>1219200</xdr:colOff>
      <xdr:row>409</xdr:row>
      <xdr:rowOff>1390650</xdr:rowOff>
    </xdr:to>
    <xdr:pic>
      <xdr:nvPicPr>
        <xdr:cNvPr id="763334" name="Рисунок 499" descr="9785000335529.jpg"/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4248982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410</xdr:row>
      <xdr:rowOff>9525</xdr:rowOff>
    </xdr:from>
    <xdr:to>
      <xdr:col>1</xdr:col>
      <xdr:colOff>1238250</xdr:colOff>
      <xdr:row>410</xdr:row>
      <xdr:rowOff>1390650</xdr:rowOff>
    </xdr:to>
    <xdr:pic>
      <xdr:nvPicPr>
        <xdr:cNvPr id="763335" name="Рисунок 500" descr="9785000336571.jpg"/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3890000"/>
          <a:ext cx="11049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412</xdr:row>
      <xdr:rowOff>28575</xdr:rowOff>
    </xdr:from>
    <xdr:to>
      <xdr:col>1</xdr:col>
      <xdr:colOff>1257300</xdr:colOff>
      <xdr:row>412</xdr:row>
      <xdr:rowOff>1400175</xdr:rowOff>
    </xdr:to>
    <xdr:pic>
      <xdr:nvPicPr>
        <xdr:cNvPr id="763336" name="Рисунок 501" descr="9785000336557.jpg"/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4674750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413</xdr:row>
      <xdr:rowOff>28575</xdr:rowOff>
    </xdr:from>
    <xdr:to>
      <xdr:col>1</xdr:col>
      <xdr:colOff>1257300</xdr:colOff>
      <xdr:row>413</xdr:row>
      <xdr:rowOff>1390650</xdr:rowOff>
    </xdr:to>
    <xdr:pic>
      <xdr:nvPicPr>
        <xdr:cNvPr id="763337" name="Рисунок 502" descr="9785912825125.jpg"/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4816672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414</xdr:row>
      <xdr:rowOff>19050</xdr:rowOff>
    </xdr:from>
    <xdr:to>
      <xdr:col>1</xdr:col>
      <xdr:colOff>1247775</xdr:colOff>
      <xdr:row>414</xdr:row>
      <xdr:rowOff>1390650</xdr:rowOff>
    </xdr:to>
    <xdr:pic>
      <xdr:nvPicPr>
        <xdr:cNvPr id="763338" name="Рисунок 503" descr="9785912825811.jpg"/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9576425"/>
          <a:ext cx="11144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415</xdr:row>
      <xdr:rowOff>28575</xdr:rowOff>
    </xdr:from>
    <xdr:to>
      <xdr:col>1</xdr:col>
      <xdr:colOff>1247775</xdr:colOff>
      <xdr:row>416</xdr:row>
      <xdr:rowOff>0</xdr:rowOff>
    </xdr:to>
    <xdr:pic>
      <xdr:nvPicPr>
        <xdr:cNvPr id="763339" name="Рисунок 504" descr="9785912822803.jpg"/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51005175"/>
          <a:ext cx="115252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417</xdr:row>
      <xdr:rowOff>28575</xdr:rowOff>
    </xdr:from>
    <xdr:to>
      <xdr:col>1</xdr:col>
      <xdr:colOff>1247775</xdr:colOff>
      <xdr:row>417</xdr:row>
      <xdr:rowOff>1409700</xdr:rowOff>
    </xdr:to>
    <xdr:pic>
      <xdr:nvPicPr>
        <xdr:cNvPr id="763340" name="Рисунок 505" descr="9785912825156.jpg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53843625"/>
          <a:ext cx="11144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404</xdr:row>
      <xdr:rowOff>9525</xdr:rowOff>
    </xdr:from>
    <xdr:to>
      <xdr:col>1</xdr:col>
      <xdr:colOff>1266825</xdr:colOff>
      <xdr:row>404</xdr:row>
      <xdr:rowOff>1390650</xdr:rowOff>
    </xdr:to>
    <xdr:pic>
      <xdr:nvPicPr>
        <xdr:cNvPr id="763341" name="Рисунок 935" descr="9785000335499.jpg"/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3537465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405</xdr:row>
      <xdr:rowOff>19050</xdr:rowOff>
    </xdr:from>
    <xdr:to>
      <xdr:col>1</xdr:col>
      <xdr:colOff>1200150</xdr:colOff>
      <xdr:row>405</xdr:row>
      <xdr:rowOff>1381125</xdr:rowOff>
    </xdr:to>
    <xdr:pic>
      <xdr:nvPicPr>
        <xdr:cNvPr id="763343" name="Рисунок 495" descr="9785912825798.jpg"/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36803400"/>
          <a:ext cx="10668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435</xdr:row>
      <xdr:rowOff>9525</xdr:rowOff>
    </xdr:from>
    <xdr:to>
      <xdr:col>1</xdr:col>
      <xdr:colOff>1190625</xdr:colOff>
      <xdr:row>436</xdr:row>
      <xdr:rowOff>0</xdr:rowOff>
    </xdr:to>
    <xdr:pic>
      <xdr:nvPicPr>
        <xdr:cNvPr id="763344" name="Рисунок 509" descr="9785912828133.jpg"/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78732450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442</xdr:row>
      <xdr:rowOff>38100</xdr:rowOff>
    </xdr:from>
    <xdr:to>
      <xdr:col>1</xdr:col>
      <xdr:colOff>1219200</xdr:colOff>
      <xdr:row>443</xdr:row>
      <xdr:rowOff>9525</xdr:rowOff>
    </xdr:to>
    <xdr:pic>
      <xdr:nvPicPr>
        <xdr:cNvPr id="763345" name="Рисунок 510" descr="9785912828157.jpg"/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88371750"/>
          <a:ext cx="104775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443</xdr:row>
      <xdr:rowOff>19050</xdr:rowOff>
    </xdr:from>
    <xdr:to>
      <xdr:col>1</xdr:col>
      <xdr:colOff>1219200</xdr:colOff>
      <xdr:row>443</xdr:row>
      <xdr:rowOff>1390650</xdr:rowOff>
    </xdr:to>
    <xdr:pic>
      <xdr:nvPicPr>
        <xdr:cNvPr id="763346" name="Рисунок 511" descr="9785912828140.jpg"/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8977192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420</xdr:row>
      <xdr:rowOff>38100</xdr:rowOff>
    </xdr:from>
    <xdr:to>
      <xdr:col>1</xdr:col>
      <xdr:colOff>1190625</xdr:colOff>
      <xdr:row>420</xdr:row>
      <xdr:rowOff>1409700</xdr:rowOff>
    </xdr:to>
    <xdr:pic>
      <xdr:nvPicPr>
        <xdr:cNvPr id="763347" name="Рисунок 827" descr="9785000335024.jpg"/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568916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434</xdr:row>
      <xdr:rowOff>19050</xdr:rowOff>
    </xdr:from>
    <xdr:to>
      <xdr:col>1</xdr:col>
      <xdr:colOff>1200150</xdr:colOff>
      <xdr:row>434</xdr:row>
      <xdr:rowOff>1381125</xdr:rowOff>
    </xdr:to>
    <xdr:pic>
      <xdr:nvPicPr>
        <xdr:cNvPr id="763348" name="Рисунок 828" descr="9785912828713.jpg"/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77322750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421</xdr:row>
      <xdr:rowOff>19050</xdr:rowOff>
    </xdr:from>
    <xdr:to>
      <xdr:col>1</xdr:col>
      <xdr:colOff>1238250</xdr:colOff>
      <xdr:row>422</xdr:row>
      <xdr:rowOff>0</xdr:rowOff>
    </xdr:to>
    <xdr:pic>
      <xdr:nvPicPr>
        <xdr:cNvPr id="763349" name="Рисунок 513" descr="9785912822308.jpg"/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59987250"/>
          <a:ext cx="10287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444</xdr:row>
      <xdr:rowOff>19050</xdr:rowOff>
    </xdr:from>
    <xdr:to>
      <xdr:col>1</xdr:col>
      <xdr:colOff>1257300</xdr:colOff>
      <xdr:row>444</xdr:row>
      <xdr:rowOff>1390650</xdr:rowOff>
    </xdr:to>
    <xdr:pic>
      <xdr:nvPicPr>
        <xdr:cNvPr id="763350" name="Рисунок 517" descr="9785912822339.jpg"/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9119115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448</xdr:row>
      <xdr:rowOff>38100</xdr:rowOff>
    </xdr:from>
    <xdr:to>
      <xdr:col>1</xdr:col>
      <xdr:colOff>1238250</xdr:colOff>
      <xdr:row>448</xdr:row>
      <xdr:rowOff>1400175</xdr:rowOff>
    </xdr:to>
    <xdr:pic>
      <xdr:nvPicPr>
        <xdr:cNvPr id="763351" name="Рисунок 830" descr="9785912826825.jpg"/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96887100"/>
          <a:ext cx="10287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424</xdr:row>
      <xdr:rowOff>9525</xdr:rowOff>
    </xdr:from>
    <xdr:to>
      <xdr:col>1</xdr:col>
      <xdr:colOff>1181100</xdr:colOff>
      <xdr:row>424</xdr:row>
      <xdr:rowOff>1371600</xdr:rowOff>
    </xdr:to>
    <xdr:pic>
      <xdr:nvPicPr>
        <xdr:cNvPr id="763352" name="Рисунок 522" descr="9785000336946.jpg"/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4235400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425</xdr:row>
      <xdr:rowOff>9525</xdr:rowOff>
    </xdr:from>
    <xdr:to>
      <xdr:col>1</xdr:col>
      <xdr:colOff>1200150</xdr:colOff>
      <xdr:row>425</xdr:row>
      <xdr:rowOff>1390650</xdr:rowOff>
    </xdr:to>
    <xdr:pic>
      <xdr:nvPicPr>
        <xdr:cNvPr id="763353" name="Рисунок 523" descr="9785912821165.jpg"/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65654625"/>
          <a:ext cx="1019175" cy="1381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450</xdr:row>
      <xdr:rowOff>47625</xdr:rowOff>
    </xdr:from>
    <xdr:to>
      <xdr:col>1</xdr:col>
      <xdr:colOff>1181100</xdr:colOff>
      <xdr:row>451</xdr:row>
      <xdr:rowOff>9525</xdr:rowOff>
    </xdr:to>
    <xdr:pic>
      <xdr:nvPicPr>
        <xdr:cNvPr id="763354" name="Рисунок 524" descr="9785000336243.jpg"/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9973507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432</xdr:row>
      <xdr:rowOff>9525</xdr:rowOff>
    </xdr:from>
    <xdr:to>
      <xdr:col>1</xdr:col>
      <xdr:colOff>1200150</xdr:colOff>
      <xdr:row>432</xdr:row>
      <xdr:rowOff>1390650</xdr:rowOff>
    </xdr:to>
    <xdr:pic>
      <xdr:nvPicPr>
        <xdr:cNvPr id="763355" name="Рисунок 526" descr="9785912826092.jpg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7495102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426</xdr:row>
      <xdr:rowOff>28575</xdr:rowOff>
    </xdr:from>
    <xdr:to>
      <xdr:col>1</xdr:col>
      <xdr:colOff>1200150</xdr:colOff>
      <xdr:row>426</xdr:row>
      <xdr:rowOff>1409700</xdr:rowOff>
    </xdr:to>
    <xdr:pic>
      <xdr:nvPicPr>
        <xdr:cNvPr id="763356" name="Рисунок 831" descr="9785912821172.jpg"/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7092900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427</xdr:row>
      <xdr:rowOff>9525</xdr:rowOff>
    </xdr:from>
    <xdr:to>
      <xdr:col>1</xdr:col>
      <xdr:colOff>1200150</xdr:colOff>
      <xdr:row>428</xdr:row>
      <xdr:rowOff>0</xdr:rowOff>
    </xdr:to>
    <xdr:pic>
      <xdr:nvPicPr>
        <xdr:cNvPr id="763357" name="Рисунок 527" descr="9785912828737.jpg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8493075"/>
          <a:ext cx="10287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438</xdr:row>
      <xdr:rowOff>9525</xdr:rowOff>
    </xdr:from>
    <xdr:to>
      <xdr:col>1</xdr:col>
      <xdr:colOff>1228725</xdr:colOff>
      <xdr:row>438</xdr:row>
      <xdr:rowOff>1409700</xdr:rowOff>
    </xdr:to>
    <xdr:pic>
      <xdr:nvPicPr>
        <xdr:cNvPr id="763358" name="Рисунок 528" descr="9785000335239.jpg"/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8299012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428</xdr:row>
      <xdr:rowOff>57150</xdr:rowOff>
    </xdr:from>
    <xdr:to>
      <xdr:col>1</xdr:col>
      <xdr:colOff>1181100</xdr:colOff>
      <xdr:row>428</xdr:row>
      <xdr:rowOff>1419225</xdr:rowOff>
    </xdr:to>
    <xdr:pic>
      <xdr:nvPicPr>
        <xdr:cNvPr id="763359" name="Рисунок 832" descr="9785912822315.jpg"/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9959925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439</xdr:row>
      <xdr:rowOff>28575</xdr:rowOff>
    </xdr:from>
    <xdr:to>
      <xdr:col>1</xdr:col>
      <xdr:colOff>1181100</xdr:colOff>
      <xdr:row>439</xdr:row>
      <xdr:rowOff>1371600</xdr:rowOff>
    </xdr:to>
    <xdr:pic>
      <xdr:nvPicPr>
        <xdr:cNvPr id="763360" name="Рисунок 531" descr="9785912828720.jpg"/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84428400"/>
          <a:ext cx="10287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440</xdr:row>
      <xdr:rowOff>0</xdr:rowOff>
    </xdr:from>
    <xdr:to>
      <xdr:col>1</xdr:col>
      <xdr:colOff>1209675</xdr:colOff>
      <xdr:row>440</xdr:row>
      <xdr:rowOff>1400175</xdr:rowOff>
    </xdr:to>
    <xdr:pic>
      <xdr:nvPicPr>
        <xdr:cNvPr id="763361" name="Рисунок 532" descr="9785000335017.jpg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85819050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453</xdr:row>
      <xdr:rowOff>38100</xdr:rowOff>
    </xdr:from>
    <xdr:to>
      <xdr:col>1</xdr:col>
      <xdr:colOff>1162050</xdr:colOff>
      <xdr:row>453</xdr:row>
      <xdr:rowOff>1400175</xdr:rowOff>
    </xdr:to>
    <xdr:pic>
      <xdr:nvPicPr>
        <xdr:cNvPr id="763362" name="Рисунок 39" descr="9785912828911.jpg"/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02487800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455</xdr:row>
      <xdr:rowOff>38100</xdr:rowOff>
    </xdr:from>
    <xdr:to>
      <xdr:col>1</xdr:col>
      <xdr:colOff>1247775</xdr:colOff>
      <xdr:row>455</xdr:row>
      <xdr:rowOff>1371600</xdr:rowOff>
    </xdr:to>
    <xdr:pic>
      <xdr:nvPicPr>
        <xdr:cNvPr id="763363" name="Рисунок 25" descr="9785000337080.jpg"/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04640450"/>
          <a:ext cx="115252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458</xdr:row>
      <xdr:rowOff>1428750</xdr:rowOff>
    </xdr:from>
    <xdr:to>
      <xdr:col>1</xdr:col>
      <xdr:colOff>1228725</xdr:colOff>
      <xdr:row>459</xdr:row>
      <xdr:rowOff>1333500</xdr:rowOff>
    </xdr:to>
    <xdr:pic>
      <xdr:nvPicPr>
        <xdr:cNvPr id="763364" name="Рисунок 26" descr="9785000337110.jpg"/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08860025"/>
          <a:ext cx="115252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461</xdr:row>
      <xdr:rowOff>57150</xdr:rowOff>
    </xdr:from>
    <xdr:to>
      <xdr:col>1</xdr:col>
      <xdr:colOff>1219200</xdr:colOff>
      <xdr:row>461</xdr:row>
      <xdr:rowOff>1390650</xdr:rowOff>
    </xdr:to>
    <xdr:pic>
      <xdr:nvPicPr>
        <xdr:cNvPr id="763365" name="Рисунок 28" descr="9785000337141.jpg"/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11755625"/>
          <a:ext cx="11620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463</xdr:row>
      <xdr:rowOff>57150</xdr:rowOff>
    </xdr:from>
    <xdr:to>
      <xdr:col>1</xdr:col>
      <xdr:colOff>1228725</xdr:colOff>
      <xdr:row>463</xdr:row>
      <xdr:rowOff>1419225</xdr:rowOff>
    </xdr:to>
    <xdr:pic>
      <xdr:nvPicPr>
        <xdr:cNvPr id="763366" name="Рисунок 29" descr="9785000337134.jpg"/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4594075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464</xdr:row>
      <xdr:rowOff>9525</xdr:rowOff>
    </xdr:from>
    <xdr:to>
      <xdr:col>1</xdr:col>
      <xdr:colOff>1200150</xdr:colOff>
      <xdr:row>464</xdr:row>
      <xdr:rowOff>1371600</xdr:rowOff>
    </xdr:to>
    <xdr:pic>
      <xdr:nvPicPr>
        <xdr:cNvPr id="763367" name="Рисунок 30" descr="9785000337127.jpg"/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1596567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467</xdr:row>
      <xdr:rowOff>57150</xdr:rowOff>
    </xdr:from>
    <xdr:to>
      <xdr:col>1</xdr:col>
      <xdr:colOff>1238250</xdr:colOff>
      <xdr:row>467</xdr:row>
      <xdr:rowOff>1419225</xdr:rowOff>
    </xdr:to>
    <xdr:pic>
      <xdr:nvPicPr>
        <xdr:cNvPr id="763368" name="Рисунок 31" descr="9785000336953.jpg"/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20270975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468</xdr:row>
      <xdr:rowOff>57150</xdr:rowOff>
    </xdr:from>
    <xdr:to>
      <xdr:col>1</xdr:col>
      <xdr:colOff>1247775</xdr:colOff>
      <xdr:row>468</xdr:row>
      <xdr:rowOff>1390650</xdr:rowOff>
    </xdr:to>
    <xdr:pic>
      <xdr:nvPicPr>
        <xdr:cNvPr id="763369" name="Рисунок 32" descr="9785000336960.jpg"/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21690200"/>
          <a:ext cx="115252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469</xdr:row>
      <xdr:rowOff>28575</xdr:rowOff>
    </xdr:from>
    <xdr:to>
      <xdr:col>1</xdr:col>
      <xdr:colOff>1257300</xdr:colOff>
      <xdr:row>469</xdr:row>
      <xdr:rowOff>1371600</xdr:rowOff>
    </xdr:to>
    <xdr:pic>
      <xdr:nvPicPr>
        <xdr:cNvPr id="763370" name="Рисунок 33" descr="9785000336977.jpg"/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23080850"/>
          <a:ext cx="116205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470</xdr:row>
      <xdr:rowOff>38100</xdr:rowOff>
    </xdr:from>
    <xdr:to>
      <xdr:col>1</xdr:col>
      <xdr:colOff>1238250</xdr:colOff>
      <xdr:row>470</xdr:row>
      <xdr:rowOff>1381125</xdr:rowOff>
    </xdr:to>
    <xdr:pic>
      <xdr:nvPicPr>
        <xdr:cNvPr id="763371" name="Рисунок 34" descr="9785000337028.jpg"/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24509600"/>
          <a:ext cx="11430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471</xdr:row>
      <xdr:rowOff>38100</xdr:rowOff>
    </xdr:from>
    <xdr:to>
      <xdr:col>1</xdr:col>
      <xdr:colOff>1200150</xdr:colOff>
      <xdr:row>471</xdr:row>
      <xdr:rowOff>1371600</xdr:rowOff>
    </xdr:to>
    <xdr:pic>
      <xdr:nvPicPr>
        <xdr:cNvPr id="763372" name="Рисунок 35" descr="9785000337035.jpg"/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25928825"/>
          <a:ext cx="11239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475</xdr:row>
      <xdr:rowOff>38100</xdr:rowOff>
    </xdr:from>
    <xdr:to>
      <xdr:col>1</xdr:col>
      <xdr:colOff>1171575</xdr:colOff>
      <xdr:row>475</xdr:row>
      <xdr:rowOff>1362075</xdr:rowOff>
    </xdr:to>
    <xdr:pic>
      <xdr:nvPicPr>
        <xdr:cNvPr id="763373" name="Рисунок 37" descr="9785000337011.jpg"/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28767275"/>
          <a:ext cx="112395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476</xdr:row>
      <xdr:rowOff>38100</xdr:rowOff>
    </xdr:from>
    <xdr:to>
      <xdr:col>1</xdr:col>
      <xdr:colOff>1200150</xdr:colOff>
      <xdr:row>476</xdr:row>
      <xdr:rowOff>1400175</xdr:rowOff>
    </xdr:to>
    <xdr:pic>
      <xdr:nvPicPr>
        <xdr:cNvPr id="763374" name="Рисунок 38" descr="9785000337042.jpg"/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30186500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479</xdr:row>
      <xdr:rowOff>38100</xdr:rowOff>
    </xdr:from>
    <xdr:to>
      <xdr:col>1</xdr:col>
      <xdr:colOff>1009650</xdr:colOff>
      <xdr:row>479</xdr:row>
      <xdr:rowOff>1409700</xdr:rowOff>
    </xdr:to>
    <xdr:pic>
      <xdr:nvPicPr>
        <xdr:cNvPr id="763439" name="Рисунок 120" descr="9785912823183.jpg"/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42714850"/>
          <a:ext cx="676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352425</xdr:colOff>
      <xdr:row>480</xdr:row>
      <xdr:rowOff>76200</xdr:rowOff>
    </xdr:from>
    <xdr:to>
      <xdr:col>1</xdr:col>
      <xdr:colOff>971550</xdr:colOff>
      <xdr:row>480</xdr:row>
      <xdr:rowOff>1371600</xdr:rowOff>
    </xdr:to>
    <xdr:pic>
      <xdr:nvPicPr>
        <xdr:cNvPr id="763440" name="Рисунок 123" descr="9785912821448.jpg"/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844172175"/>
          <a:ext cx="619125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304800</xdr:colOff>
      <xdr:row>481</xdr:row>
      <xdr:rowOff>28575</xdr:rowOff>
    </xdr:from>
    <xdr:to>
      <xdr:col>1</xdr:col>
      <xdr:colOff>1009650</xdr:colOff>
      <xdr:row>481</xdr:row>
      <xdr:rowOff>1400175</xdr:rowOff>
    </xdr:to>
    <xdr:pic>
      <xdr:nvPicPr>
        <xdr:cNvPr id="763441" name="Рисунок 124" descr="978500033999200007.jpg"/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845543775"/>
          <a:ext cx="704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585</xdr:row>
      <xdr:rowOff>361950</xdr:rowOff>
    </xdr:from>
    <xdr:to>
      <xdr:col>2</xdr:col>
      <xdr:colOff>9525</xdr:colOff>
      <xdr:row>585</xdr:row>
      <xdr:rowOff>1276350</xdr:rowOff>
    </xdr:to>
    <xdr:pic>
      <xdr:nvPicPr>
        <xdr:cNvPr id="763459" name="Рисунок 147" descr="9785000337004.jpg"/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77223925"/>
          <a:ext cx="126682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</xdr:colOff>
      <xdr:row>586</xdr:row>
      <xdr:rowOff>240506</xdr:rowOff>
    </xdr:from>
    <xdr:to>
      <xdr:col>1</xdr:col>
      <xdr:colOff>1262062</xdr:colOff>
      <xdr:row>586</xdr:row>
      <xdr:rowOff>1183481</xdr:rowOff>
    </xdr:to>
    <xdr:pic>
      <xdr:nvPicPr>
        <xdr:cNvPr id="763460" name="Рисунок 148" descr="9785000336991.jpg"/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034798381"/>
          <a:ext cx="1247775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30956</xdr:colOff>
      <xdr:row>486</xdr:row>
      <xdr:rowOff>35719</xdr:rowOff>
    </xdr:from>
    <xdr:to>
      <xdr:col>1</xdr:col>
      <xdr:colOff>1250156</xdr:colOff>
      <xdr:row>486</xdr:row>
      <xdr:rowOff>1207294</xdr:rowOff>
    </xdr:to>
    <xdr:pic>
      <xdr:nvPicPr>
        <xdr:cNvPr id="763461" name="Рисунок 600" descr="инструмен.jpg"/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144" y="881193469"/>
          <a:ext cx="1219200" cy="1171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59531</xdr:colOff>
      <xdr:row>487</xdr:row>
      <xdr:rowOff>28575</xdr:rowOff>
    </xdr:from>
    <xdr:to>
      <xdr:col>1</xdr:col>
      <xdr:colOff>1250156</xdr:colOff>
      <xdr:row>487</xdr:row>
      <xdr:rowOff>1143000</xdr:rowOff>
    </xdr:to>
    <xdr:pic>
      <xdr:nvPicPr>
        <xdr:cNvPr id="763462" name="Рисунок 597" descr="муз.инструмен.jpg"/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9" y="883686638"/>
          <a:ext cx="1190625" cy="11144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488</xdr:row>
      <xdr:rowOff>52387</xdr:rowOff>
    </xdr:from>
    <xdr:to>
      <xdr:col>2</xdr:col>
      <xdr:colOff>0</xdr:colOff>
      <xdr:row>488</xdr:row>
      <xdr:rowOff>1052512</xdr:rowOff>
    </xdr:to>
    <xdr:pic>
      <xdr:nvPicPr>
        <xdr:cNvPr id="763463" name="Рисунок 109" descr="обуч сапог.jpg"/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8" y="884912981"/>
          <a:ext cx="1247775" cy="1000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489</xdr:row>
      <xdr:rowOff>40482</xdr:rowOff>
    </xdr:from>
    <xdr:to>
      <xdr:col>2</xdr:col>
      <xdr:colOff>23813</xdr:colOff>
      <xdr:row>489</xdr:row>
      <xdr:rowOff>1069182</xdr:rowOff>
    </xdr:to>
    <xdr:pic>
      <xdr:nvPicPr>
        <xdr:cNvPr id="763464" name="Рисунок 13" descr="Предм лич гиг О.jpg"/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886044076"/>
          <a:ext cx="1238250" cy="1028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54769</xdr:colOff>
      <xdr:row>491</xdr:row>
      <xdr:rowOff>47624</xdr:rowOff>
    </xdr:from>
    <xdr:to>
      <xdr:col>1</xdr:col>
      <xdr:colOff>1254919</xdr:colOff>
      <xdr:row>491</xdr:row>
      <xdr:rowOff>1171574</xdr:rowOff>
    </xdr:to>
    <xdr:pic>
      <xdr:nvPicPr>
        <xdr:cNvPr id="763466" name="Рисунок 150" descr="9785912829130.jpg"/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57" y="887670468"/>
          <a:ext cx="1200150" cy="11239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492</xdr:row>
      <xdr:rowOff>23813</xdr:rowOff>
    </xdr:from>
    <xdr:to>
      <xdr:col>2</xdr:col>
      <xdr:colOff>0</xdr:colOff>
      <xdr:row>492</xdr:row>
      <xdr:rowOff>1195388</xdr:rowOff>
    </xdr:to>
    <xdr:pic>
      <xdr:nvPicPr>
        <xdr:cNvPr id="763467" name="Рисунок 151" descr="9785912829161.jpg"/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3" y="888861094"/>
          <a:ext cx="1219200" cy="1171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493</xdr:row>
      <xdr:rowOff>38100</xdr:rowOff>
    </xdr:from>
    <xdr:to>
      <xdr:col>2</xdr:col>
      <xdr:colOff>0</xdr:colOff>
      <xdr:row>493</xdr:row>
      <xdr:rowOff>1171575</xdr:rowOff>
    </xdr:to>
    <xdr:pic>
      <xdr:nvPicPr>
        <xdr:cNvPr id="763468" name="Рисунок 152" descr="9785912828096.jpg"/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8" y="890089819"/>
          <a:ext cx="1266825" cy="11334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494</xdr:row>
      <xdr:rowOff>33337</xdr:rowOff>
    </xdr:from>
    <xdr:to>
      <xdr:col>2</xdr:col>
      <xdr:colOff>0</xdr:colOff>
      <xdr:row>494</xdr:row>
      <xdr:rowOff>1147762</xdr:rowOff>
    </xdr:to>
    <xdr:pic>
      <xdr:nvPicPr>
        <xdr:cNvPr id="763469" name="Рисунок 153" descr="9785912827549.jpg"/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8" y="891299493"/>
          <a:ext cx="1228725" cy="11144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495</xdr:row>
      <xdr:rowOff>76200</xdr:rowOff>
    </xdr:from>
    <xdr:to>
      <xdr:col>1</xdr:col>
      <xdr:colOff>1285875</xdr:colOff>
      <xdr:row>495</xdr:row>
      <xdr:rowOff>1285875</xdr:rowOff>
    </xdr:to>
    <xdr:pic>
      <xdr:nvPicPr>
        <xdr:cNvPr id="763470" name="Рисунок 154" descr="9785912827556.jpg"/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93435475"/>
          <a:ext cx="124777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496</xdr:row>
      <xdr:rowOff>57150</xdr:rowOff>
    </xdr:from>
    <xdr:to>
      <xdr:col>1</xdr:col>
      <xdr:colOff>1285875</xdr:colOff>
      <xdr:row>496</xdr:row>
      <xdr:rowOff>1276350</xdr:rowOff>
    </xdr:to>
    <xdr:pic>
      <xdr:nvPicPr>
        <xdr:cNvPr id="763472" name="Рисунок 155" descr="9785000337073.jpg"/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96254875"/>
          <a:ext cx="123825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26194</xdr:colOff>
      <xdr:row>497</xdr:row>
      <xdr:rowOff>100012</xdr:rowOff>
    </xdr:from>
    <xdr:to>
      <xdr:col>1</xdr:col>
      <xdr:colOff>1273969</xdr:colOff>
      <xdr:row>497</xdr:row>
      <xdr:rowOff>1319212</xdr:rowOff>
    </xdr:to>
    <xdr:pic>
      <xdr:nvPicPr>
        <xdr:cNvPr id="763473" name="Рисунок 156" descr="9785912827587.jpg"/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382" y="916869356"/>
          <a:ext cx="1247775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498</xdr:row>
      <xdr:rowOff>85725</xdr:rowOff>
    </xdr:from>
    <xdr:to>
      <xdr:col>1</xdr:col>
      <xdr:colOff>1285875</xdr:colOff>
      <xdr:row>498</xdr:row>
      <xdr:rowOff>1276350</xdr:rowOff>
    </xdr:to>
    <xdr:pic>
      <xdr:nvPicPr>
        <xdr:cNvPr id="763474" name="Рисунок 157" descr="9785912826719.jpg"/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99121900"/>
          <a:ext cx="1247775" cy="11906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499</xdr:row>
      <xdr:rowOff>57150</xdr:rowOff>
    </xdr:from>
    <xdr:to>
      <xdr:col>1</xdr:col>
      <xdr:colOff>1285875</xdr:colOff>
      <xdr:row>499</xdr:row>
      <xdr:rowOff>1295400</xdr:rowOff>
    </xdr:to>
    <xdr:pic>
      <xdr:nvPicPr>
        <xdr:cNvPr id="763475" name="Рисунок 158" descr="9785912828430.jpg"/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00512550"/>
          <a:ext cx="12573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500</xdr:row>
      <xdr:rowOff>104775</xdr:rowOff>
    </xdr:from>
    <xdr:to>
      <xdr:col>1</xdr:col>
      <xdr:colOff>1285875</xdr:colOff>
      <xdr:row>500</xdr:row>
      <xdr:rowOff>1323975</xdr:rowOff>
    </xdr:to>
    <xdr:pic>
      <xdr:nvPicPr>
        <xdr:cNvPr id="763476" name="Рисунок 159" descr="9785912829116.jpg"/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01979400"/>
          <a:ext cx="123825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501</xdr:row>
      <xdr:rowOff>76200</xdr:rowOff>
    </xdr:from>
    <xdr:to>
      <xdr:col>1</xdr:col>
      <xdr:colOff>1285875</xdr:colOff>
      <xdr:row>501</xdr:row>
      <xdr:rowOff>1276350</xdr:rowOff>
    </xdr:to>
    <xdr:pic>
      <xdr:nvPicPr>
        <xdr:cNvPr id="763477" name="Рисунок 160" descr="9785912829086.jpg"/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03370050"/>
          <a:ext cx="1247775" cy="12001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502</xdr:row>
      <xdr:rowOff>85725</xdr:rowOff>
    </xdr:from>
    <xdr:to>
      <xdr:col>1</xdr:col>
      <xdr:colOff>1285875</xdr:colOff>
      <xdr:row>502</xdr:row>
      <xdr:rowOff>1323975</xdr:rowOff>
    </xdr:to>
    <xdr:pic>
      <xdr:nvPicPr>
        <xdr:cNvPr id="763478" name="Рисунок 161" descr="9785912828102.jpg"/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04798800"/>
          <a:ext cx="1266825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504</xdr:row>
      <xdr:rowOff>104775</xdr:rowOff>
    </xdr:from>
    <xdr:to>
      <xdr:col>1</xdr:col>
      <xdr:colOff>1285875</xdr:colOff>
      <xdr:row>504</xdr:row>
      <xdr:rowOff>1323975</xdr:rowOff>
    </xdr:to>
    <xdr:pic>
      <xdr:nvPicPr>
        <xdr:cNvPr id="763479" name="Рисунок 162" descr="9785912826672.jpg"/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07656300"/>
          <a:ext cx="123825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507</xdr:row>
      <xdr:rowOff>57150</xdr:rowOff>
    </xdr:from>
    <xdr:to>
      <xdr:col>1</xdr:col>
      <xdr:colOff>1285875</xdr:colOff>
      <xdr:row>507</xdr:row>
      <xdr:rowOff>1295400</xdr:rowOff>
    </xdr:to>
    <xdr:pic>
      <xdr:nvPicPr>
        <xdr:cNvPr id="763481" name="Рисунок 164" descr="9785912826641.jpg"/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13285575"/>
          <a:ext cx="127635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508</xdr:row>
      <xdr:rowOff>85725</xdr:rowOff>
    </xdr:from>
    <xdr:to>
      <xdr:col>1</xdr:col>
      <xdr:colOff>1285875</xdr:colOff>
      <xdr:row>508</xdr:row>
      <xdr:rowOff>1333500</xdr:rowOff>
    </xdr:to>
    <xdr:pic>
      <xdr:nvPicPr>
        <xdr:cNvPr id="763482" name="Рисунок 165" descr="9785912828256.jpg"/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14733375"/>
          <a:ext cx="1266825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509</xdr:row>
      <xdr:rowOff>104775</xdr:rowOff>
    </xdr:from>
    <xdr:to>
      <xdr:col>1</xdr:col>
      <xdr:colOff>1285875</xdr:colOff>
      <xdr:row>509</xdr:row>
      <xdr:rowOff>1323975</xdr:rowOff>
    </xdr:to>
    <xdr:pic>
      <xdr:nvPicPr>
        <xdr:cNvPr id="763483" name="Рисунок 166" descr="9785912829093.jpg"/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16171650"/>
          <a:ext cx="1247775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510</xdr:row>
      <xdr:rowOff>104775</xdr:rowOff>
    </xdr:from>
    <xdr:to>
      <xdr:col>1</xdr:col>
      <xdr:colOff>1285875</xdr:colOff>
      <xdr:row>510</xdr:row>
      <xdr:rowOff>1323975</xdr:rowOff>
    </xdr:to>
    <xdr:pic>
      <xdr:nvPicPr>
        <xdr:cNvPr id="763484" name="Рисунок 167" descr="9785912829123.jpg"/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17590875"/>
          <a:ext cx="125730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511</xdr:row>
      <xdr:rowOff>57150</xdr:rowOff>
    </xdr:from>
    <xdr:to>
      <xdr:col>1</xdr:col>
      <xdr:colOff>1285875</xdr:colOff>
      <xdr:row>511</xdr:row>
      <xdr:rowOff>1295400</xdr:rowOff>
    </xdr:to>
    <xdr:pic>
      <xdr:nvPicPr>
        <xdr:cNvPr id="763485" name="Рисунок 168" descr="9785912828263.jpg"/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18962475"/>
          <a:ext cx="12573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512</xdr:row>
      <xdr:rowOff>152400</xdr:rowOff>
    </xdr:from>
    <xdr:to>
      <xdr:col>1</xdr:col>
      <xdr:colOff>1285875</xdr:colOff>
      <xdr:row>512</xdr:row>
      <xdr:rowOff>1323975</xdr:rowOff>
    </xdr:to>
    <xdr:pic>
      <xdr:nvPicPr>
        <xdr:cNvPr id="763486" name="Рисунок 169" descr="9785912826610.jpg"/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20476950"/>
          <a:ext cx="1238250" cy="1171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513</xdr:row>
      <xdr:rowOff>104775</xdr:rowOff>
    </xdr:from>
    <xdr:to>
      <xdr:col>1</xdr:col>
      <xdr:colOff>1285875</xdr:colOff>
      <xdr:row>513</xdr:row>
      <xdr:rowOff>1343025</xdr:rowOff>
    </xdr:to>
    <xdr:pic>
      <xdr:nvPicPr>
        <xdr:cNvPr id="763487" name="Рисунок 170" descr="9785912826733.jpg"/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21848550"/>
          <a:ext cx="12573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514</xdr:row>
      <xdr:rowOff>57150</xdr:rowOff>
    </xdr:from>
    <xdr:to>
      <xdr:col>1</xdr:col>
      <xdr:colOff>1285875</xdr:colOff>
      <xdr:row>514</xdr:row>
      <xdr:rowOff>1304925</xdr:rowOff>
    </xdr:to>
    <xdr:pic>
      <xdr:nvPicPr>
        <xdr:cNvPr id="763488" name="Рисунок 171" descr="9785912828287.jpg"/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23220150"/>
          <a:ext cx="1266825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515</xdr:row>
      <xdr:rowOff>57150</xdr:rowOff>
    </xdr:from>
    <xdr:to>
      <xdr:col>2</xdr:col>
      <xdr:colOff>0</xdr:colOff>
      <xdr:row>515</xdr:row>
      <xdr:rowOff>1333500</xdr:rowOff>
    </xdr:to>
    <xdr:pic>
      <xdr:nvPicPr>
        <xdr:cNvPr id="763489" name="Рисунок 172" descr="9785912829147.jpg"/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24639375"/>
          <a:ext cx="1266825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516</xdr:row>
      <xdr:rowOff>104775</xdr:rowOff>
    </xdr:from>
    <xdr:to>
      <xdr:col>1</xdr:col>
      <xdr:colOff>1285875</xdr:colOff>
      <xdr:row>516</xdr:row>
      <xdr:rowOff>1295400</xdr:rowOff>
    </xdr:to>
    <xdr:pic>
      <xdr:nvPicPr>
        <xdr:cNvPr id="763490" name="Рисунок 173" descr="9785912826740.jpg"/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26106225"/>
          <a:ext cx="1247775" cy="11906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517</xdr:row>
      <xdr:rowOff>76200</xdr:rowOff>
    </xdr:from>
    <xdr:to>
      <xdr:col>1</xdr:col>
      <xdr:colOff>1285875</xdr:colOff>
      <xdr:row>517</xdr:row>
      <xdr:rowOff>1295400</xdr:rowOff>
    </xdr:to>
    <xdr:pic>
      <xdr:nvPicPr>
        <xdr:cNvPr id="763491" name="Рисунок 174" descr="9785912826689.jpg"/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27496875"/>
          <a:ext cx="123825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518</xdr:row>
      <xdr:rowOff>57150</xdr:rowOff>
    </xdr:from>
    <xdr:to>
      <xdr:col>1</xdr:col>
      <xdr:colOff>1285875</xdr:colOff>
      <xdr:row>518</xdr:row>
      <xdr:rowOff>1333500</xdr:rowOff>
    </xdr:to>
    <xdr:pic>
      <xdr:nvPicPr>
        <xdr:cNvPr id="763492" name="Рисунок 175" descr="9785912826634.jpg"/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28897050"/>
          <a:ext cx="1276350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520</xdr:row>
      <xdr:rowOff>57150</xdr:rowOff>
    </xdr:from>
    <xdr:to>
      <xdr:col>1</xdr:col>
      <xdr:colOff>1285875</xdr:colOff>
      <xdr:row>520</xdr:row>
      <xdr:rowOff>1295400</xdr:rowOff>
    </xdr:to>
    <xdr:pic>
      <xdr:nvPicPr>
        <xdr:cNvPr id="763493" name="Рисунок 177" descr="9785912827563.jpg"/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31735500"/>
          <a:ext cx="12573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521</xdr:row>
      <xdr:rowOff>142875</xdr:rowOff>
    </xdr:from>
    <xdr:to>
      <xdr:col>1</xdr:col>
      <xdr:colOff>1285875</xdr:colOff>
      <xdr:row>521</xdr:row>
      <xdr:rowOff>1381125</xdr:rowOff>
    </xdr:to>
    <xdr:pic>
      <xdr:nvPicPr>
        <xdr:cNvPr id="763494" name="Рисунок 179" descr="9785912827594.jpg"/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33240450"/>
          <a:ext cx="1247775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519</xdr:row>
      <xdr:rowOff>57150</xdr:rowOff>
    </xdr:from>
    <xdr:to>
      <xdr:col>1</xdr:col>
      <xdr:colOff>1285875</xdr:colOff>
      <xdr:row>519</xdr:row>
      <xdr:rowOff>1295400</xdr:rowOff>
    </xdr:to>
    <xdr:pic>
      <xdr:nvPicPr>
        <xdr:cNvPr id="763495" name="Рисунок 901" descr="9785912828119.jpg"/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30316275"/>
          <a:ext cx="1266825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505</xdr:row>
      <xdr:rowOff>69056</xdr:rowOff>
    </xdr:from>
    <xdr:to>
      <xdr:col>1</xdr:col>
      <xdr:colOff>1238250</xdr:colOff>
      <xdr:row>505</xdr:row>
      <xdr:rowOff>1212056</xdr:rowOff>
    </xdr:to>
    <xdr:pic>
      <xdr:nvPicPr>
        <xdr:cNvPr id="763496" name="Рисунок 877" descr="9785912828447.jpg"/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3" y="906194212"/>
          <a:ext cx="1190625" cy="11430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503</xdr:row>
      <xdr:rowOff>142875</xdr:rowOff>
    </xdr:from>
    <xdr:to>
      <xdr:col>1</xdr:col>
      <xdr:colOff>1285875</xdr:colOff>
      <xdr:row>503</xdr:row>
      <xdr:rowOff>1352550</xdr:rowOff>
    </xdr:to>
    <xdr:pic>
      <xdr:nvPicPr>
        <xdr:cNvPr id="763497" name="Рисунок 878" descr="9785912827570.jpg"/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06275175"/>
          <a:ext cx="1238250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506</xdr:row>
      <xdr:rowOff>33337</xdr:rowOff>
    </xdr:from>
    <xdr:to>
      <xdr:col>1</xdr:col>
      <xdr:colOff>1238250</xdr:colOff>
      <xdr:row>506</xdr:row>
      <xdr:rowOff>1204912</xdr:rowOff>
    </xdr:to>
    <xdr:pic>
      <xdr:nvPicPr>
        <xdr:cNvPr id="763498" name="Рисунок 879" descr="9785912828249.jpg"/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3" y="907575337"/>
          <a:ext cx="1228725" cy="1171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522</xdr:row>
      <xdr:rowOff>104775</xdr:rowOff>
    </xdr:from>
    <xdr:to>
      <xdr:col>2</xdr:col>
      <xdr:colOff>0</xdr:colOff>
      <xdr:row>522</xdr:row>
      <xdr:rowOff>1362075</xdr:rowOff>
    </xdr:to>
    <xdr:pic>
      <xdr:nvPicPr>
        <xdr:cNvPr id="763499" name="Рисунок 823" descr="9785912826627.jpg"/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34621575"/>
          <a:ext cx="1247775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536</xdr:row>
      <xdr:rowOff>19050</xdr:rowOff>
    </xdr:from>
    <xdr:to>
      <xdr:col>1</xdr:col>
      <xdr:colOff>1219200</xdr:colOff>
      <xdr:row>537</xdr:row>
      <xdr:rowOff>0</xdr:rowOff>
    </xdr:to>
    <xdr:pic>
      <xdr:nvPicPr>
        <xdr:cNvPr id="763500" name="Рисунок 184" descr="9785912827112.jpg"/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5134747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537</xdr:row>
      <xdr:rowOff>38100</xdr:rowOff>
    </xdr:from>
    <xdr:to>
      <xdr:col>1</xdr:col>
      <xdr:colOff>1200150</xdr:colOff>
      <xdr:row>538</xdr:row>
      <xdr:rowOff>0</xdr:rowOff>
    </xdr:to>
    <xdr:pic>
      <xdr:nvPicPr>
        <xdr:cNvPr id="763501" name="Рисунок 185" descr="9785912822858.jpg"/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52785750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537</xdr:row>
      <xdr:rowOff>1409700</xdr:rowOff>
    </xdr:from>
    <xdr:to>
      <xdr:col>1</xdr:col>
      <xdr:colOff>1181100</xdr:colOff>
      <xdr:row>538</xdr:row>
      <xdr:rowOff>1333500</xdr:rowOff>
    </xdr:to>
    <xdr:pic>
      <xdr:nvPicPr>
        <xdr:cNvPr id="763502" name="Рисунок 187" descr="9785912824838.jpg"/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54157350"/>
          <a:ext cx="100965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539</xdr:row>
      <xdr:rowOff>38100</xdr:rowOff>
    </xdr:from>
    <xdr:to>
      <xdr:col>1</xdr:col>
      <xdr:colOff>1190625</xdr:colOff>
      <xdr:row>539</xdr:row>
      <xdr:rowOff>1409700</xdr:rowOff>
    </xdr:to>
    <xdr:pic>
      <xdr:nvPicPr>
        <xdr:cNvPr id="763503" name="Рисунок 188" descr="9785912823008.jpg"/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562420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526</xdr:row>
      <xdr:rowOff>38100</xdr:rowOff>
    </xdr:from>
    <xdr:to>
      <xdr:col>1</xdr:col>
      <xdr:colOff>1152525</xdr:colOff>
      <xdr:row>526</xdr:row>
      <xdr:rowOff>1400175</xdr:rowOff>
    </xdr:to>
    <xdr:pic>
      <xdr:nvPicPr>
        <xdr:cNvPr id="763504" name="Рисунок 189" descr="9785912821493.jpg"/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38593500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527</xdr:row>
      <xdr:rowOff>38100</xdr:rowOff>
    </xdr:from>
    <xdr:to>
      <xdr:col>1</xdr:col>
      <xdr:colOff>1162050</xdr:colOff>
      <xdr:row>528</xdr:row>
      <xdr:rowOff>9525</xdr:rowOff>
    </xdr:to>
    <xdr:pic>
      <xdr:nvPicPr>
        <xdr:cNvPr id="763505" name="Рисунок 190" descr="9785912827136.jpg"/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40012725"/>
          <a:ext cx="104775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528</xdr:row>
      <xdr:rowOff>19050</xdr:rowOff>
    </xdr:from>
    <xdr:to>
      <xdr:col>1</xdr:col>
      <xdr:colOff>1123950</xdr:colOff>
      <xdr:row>528</xdr:row>
      <xdr:rowOff>1390650</xdr:rowOff>
    </xdr:to>
    <xdr:pic>
      <xdr:nvPicPr>
        <xdr:cNvPr id="763506" name="Рисунок 191" descr="9785912821509.jpg"/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41412900"/>
          <a:ext cx="9906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530</xdr:row>
      <xdr:rowOff>9525</xdr:rowOff>
    </xdr:from>
    <xdr:to>
      <xdr:col>1</xdr:col>
      <xdr:colOff>1143000</xdr:colOff>
      <xdr:row>530</xdr:row>
      <xdr:rowOff>1381125</xdr:rowOff>
    </xdr:to>
    <xdr:pic>
      <xdr:nvPicPr>
        <xdr:cNvPr id="763507" name="Рисунок 193" descr="9785000336540.jpg"/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44241825"/>
          <a:ext cx="10096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540</xdr:row>
      <xdr:rowOff>9525</xdr:rowOff>
    </xdr:from>
    <xdr:to>
      <xdr:col>1</xdr:col>
      <xdr:colOff>1123950</xdr:colOff>
      <xdr:row>540</xdr:row>
      <xdr:rowOff>1381125</xdr:rowOff>
    </xdr:to>
    <xdr:pic>
      <xdr:nvPicPr>
        <xdr:cNvPr id="763508" name="Рисунок 194" descr="9785912823015.jpg"/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701485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543</xdr:row>
      <xdr:rowOff>9525</xdr:rowOff>
    </xdr:from>
    <xdr:to>
      <xdr:col>1</xdr:col>
      <xdr:colOff>1123950</xdr:colOff>
      <xdr:row>543</xdr:row>
      <xdr:rowOff>1390650</xdr:rowOff>
    </xdr:to>
    <xdr:pic>
      <xdr:nvPicPr>
        <xdr:cNvPr id="763510" name="Рисунок 197" descr="9785912826573.jpg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612725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544</xdr:row>
      <xdr:rowOff>0</xdr:rowOff>
    </xdr:from>
    <xdr:to>
      <xdr:col>1</xdr:col>
      <xdr:colOff>1123950</xdr:colOff>
      <xdr:row>544</xdr:row>
      <xdr:rowOff>1381125</xdr:rowOff>
    </xdr:to>
    <xdr:pic>
      <xdr:nvPicPr>
        <xdr:cNvPr id="763511" name="Рисунок 198" descr="9785912827150.jpg"/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626822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545</xdr:row>
      <xdr:rowOff>0</xdr:rowOff>
    </xdr:from>
    <xdr:to>
      <xdr:col>1</xdr:col>
      <xdr:colOff>1123950</xdr:colOff>
      <xdr:row>546</xdr:row>
      <xdr:rowOff>9525</xdr:rowOff>
    </xdr:to>
    <xdr:pic>
      <xdr:nvPicPr>
        <xdr:cNvPr id="763512" name="Рисунок 199" descr="9785912826580.jpg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4101450"/>
          <a:ext cx="1028700" cy="14287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546</xdr:row>
      <xdr:rowOff>38100</xdr:rowOff>
    </xdr:from>
    <xdr:to>
      <xdr:col>1</xdr:col>
      <xdr:colOff>1123950</xdr:colOff>
      <xdr:row>546</xdr:row>
      <xdr:rowOff>1409700</xdr:rowOff>
    </xdr:to>
    <xdr:pic>
      <xdr:nvPicPr>
        <xdr:cNvPr id="763513" name="Рисунок 200" descr="9785912821400.jpg"/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5558775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547</xdr:row>
      <xdr:rowOff>57150</xdr:rowOff>
    </xdr:from>
    <xdr:to>
      <xdr:col>1</xdr:col>
      <xdr:colOff>1114425</xdr:colOff>
      <xdr:row>547</xdr:row>
      <xdr:rowOff>1390650</xdr:rowOff>
    </xdr:to>
    <xdr:pic>
      <xdr:nvPicPr>
        <xdr:cNvPr id="763514" name="Рисунок 201" descr="9785912824852.jpg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6997050"/>
          <a:ext cx="10191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548</xdr:row>
      <xdr:rowOff>19050</xdr:rowOff>
    </xdr:from>
    <xdr:to>
      <xdr:col>1</xdr:col>
      <xdr:colOff>1085850</xdr:colOff>
      <xdr:row>548</xdr:row>
      <xdr:rowOff>1390650</xdr:rowOff>
    </xdr:to>
    <xdr:pic>
      <xdr:nvPicPr>
        <xdr:cNvPr id="763515" name="Рисунок 202" descr="9785912824869.jpg"/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8378175"/>
          <a:ext cx="9906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549</xdr:row>
      <xdr:rowOff>38100</xdr:rowOff>
    </xdr:from>
    <xdr:to>
      <xdr:col>1</xdr:col>
      <xdr:colOff>1123950</xdr:colOff>
      <xdr:row>549</xdr:row>
      <xdr:rowOff>1409700</xdr:rowOff>
    </xdr:to>
    <xdr:pic>
      <xdr:nvPicPr>
        <xdr:cNvPr id="763516" name="Рисунок 203" descr="9785912828058.jpg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9816450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550</xdr:row>
      <xdr:rowOff>0</xdr:rowOff>
    </xdr:from>
    <xdr:to>
      <xdr:col>1</xdr:col>
      <xdr:colOff>1171575</xdr:colOff>
      <xdr:row>550</xdr:row>
      <xdr:rowOff>1428750</xdr:rowOff>
    </xdr:to>
    <xdr:pic>
      <xdr:nvPicPr>
        <xdr:cNvPr id="763517" name="Рисунок 204" descr="9785912828065.jpg"/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71197575"/>
          <a:ext cx="1076325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550</xdr:row>
      <xdr:rowOff>1400175</xdr:rowOff>
    </xdr:from>
    <xdr:to>
      <xdr:col>1</xdr:col>
      <xdr:colOff>1162050</xdr:colOff>
      <xdr:row>551</xdr:row>
      <xdr:rowOff>1400175</xdr:rowOff>
    </xdr:to>
    <xdr:pic>
      <xdr:nvPicPr>
        <xdr:cNvPr id="763518" name="Рисунок 205" descr="9785912826597.jpg"/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72597750"/>
          <a:ext cx="10287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552</xdr:row>
      <xdr:rowOff>19050</xdr:rowOff>
    </xdr:from>
    <xdr:to>
      <xdr:col>1</xdr:col>
      <xdr:colOff>1162050</xdr:colOff>
      <xdr:row>552</xdr:row>
      <xdr:rowOff>1381125</xdr:rowOff>
    </xdr:to>
    <xdr:pic>
      <xdr:nvPicPr>
        <xdr:cNvPr id="763519" name="Рисунок 206" descr="9785912828072.jpg"/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7405507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553</xdr:row>
      <xdr:rowOff>28575</xdr:rowOff>
    </xdr:from>
    <xdr:to>
      <xdr:col>1</xdr:col>
      <xdr:colOff>1190625</xdr:colOff>
      <xdr:row>553</xdr:row>
      <xdr:rowOff>1400175</xdr:rowOff>
    </xdr:to>
    <xdr:pic>
      <xdr:nvPicPr>
        <xdr:cNvPr id="763520" name="Рисунок 207" descr="9785912828089.jpg"/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754838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533</xdr:row>
      <xdr:rowOff>28575</xdr:rowOff>
    </xdr:from>
    <xdr:to>
      <xdr:col>1</xdr:col>
      <xdr:colOff>1190625</xdr:colOff>
      <xdr:row>533</xdr:row>
      <xdr:rowOff>1371600</xdr:rowOff>
    </xdr:to>
    <xdr:pic>
      <xdr:nvPicPr>
        <xdr:cNvPr id="763521" name="Рисунок 905" descr="9785912827129.jpg"/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47794650"/>
          <a:ext cx="105727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534</xdr:row>
      <xdr:rowOff>0</xdr:rowOff>
    </xdr:from>
    <xdr:to>
      <xdr:col>1</xdr:col>
      <xdr:colOff>1152525</xdr:colOff>
      <xdr:row>534</xdr:row>
      <xdr:rowOff>1381125</xdr:rowOff>
    </xdr:to>
    <xdr:pic>
      <xdr:nvPicPr>
        <xdr:cNvPr id="763522" name="Рисунок 906" descr="9785912824876.jpg"/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49185300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525</xdr:row>
      <xdr:rowOff>57150</xdr:rowOff>
    </xdr:from>
    <xdr:to>
      <xdr:col>1</xdr:col>
      <xdr:colOff>1162050</xdr:colOff>
      <xdr:row>525</xdr:row>
      <xdr:rowOff>1419225</xdr:rowOff>
    </xdr:to>
    <xdr:pic>
      <xdr:nvPicPr>
        <xdr:cNvPr id="763523" name="Рисунок 825" descr="9785000336533.jpg"/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3719332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541</xdr:row>
      <xdr:rowOff>0</xdr:rowOff>
    </xdr:from>
    <xdr:to>
      <xdr:col>1</xdr:col>
      <xdr:colOff>1095375</xdr:colOff>
      <xdr:row>541</xdr:row>
      <xdr:rowOff>1362075</xdr:rowOff>
    </xdr:to>
    <xdr:pic>
      <xdr:nvPicPr>
        <xdr:cNvPr id="763524" name="Рисунок 826" descr="9785912826603.jpg"/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8424550"/>
          <a:ext cx="9906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561</xdr:row>
      <xdr:rowOff>9525</xdr:rowOff>
    </xdr:from>
    <xdr:to>
      <xdr:col>1</xdr:col>
      <xdr:colOff>1238250</xdr:colOff>
      <xdr:row>561</xdr:row>
      <xdr:rowOff>1409700</xdr:rowOff>
    </xdr:to>
    <xdr:pic>
      <xdr:nvPicPr>
        <xdr:cNvPr id="763525" name="Рисунок 210" descr="9785000336618.jpg"/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84885000"/>
          <a:ext cx="11430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556</xdr:row>
      <xdr:rowOff>9525</xdr:rowOff>
    </xdr:from>
    <xdr:to>
      <xdr:col>1</xdr:col>
      <xdr:colOff>1238250</xdr:colOff>
      <xdr:row>556</xdr:row>
      <xdr:rowOff>1390650</xdr:rowOff>
    </xdr:to>
    <xdr:pic>
      <xdr:nvPicPr>
        <xdr:cNvPr id="763526" name="Рисунок 211" descr="9785000336427.jpg"/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7838895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557</xdr:row>
      <xdr:rowOff>28575</xdr:rowOff>
    </xdr:from>
    <xdr:to>
      <xdr:col>1</xdr:col>
      <xdr:colOff>1247775</xdr:colOff>
      <xdr:row>557</xdr:row>
      <xdr:rowOff>1390650</xdr:rowOff>
    </xdr:to>
    <xdr:pic>
      <xdr:nvPicPr>
        <xdr:cNvPr id="763527" name="Рисунок 212" descr="9785000336625.jpg"/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7982722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565</xdr:row>
      <xdr:rowOff>9525</xdr:rowOff>
    </xdr:from>
    <xdr:to>
      <xdr:col>1</xdr:col>
      <xdr:colOff>1276350</xdr:colOff>
      <xdr:row>566</xdr:row>
      <xdr:rowOff>0</xdr:rowOff>
    </xdr:to>
    <xdr:pic>
      <xdr:nvPicPr>
        <xdr:cNvPr id="763528" name="Рисунок 213" descr="9785000336465.jpg"/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89809425"/>
          <a:ext cx="11430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564</xdr:row>
      <xdr:rowOff>0</xdr:rowOff>
    </xdr:from>
    <xdr:to>
      <xdr:col>1</xdr:col>
      <xdr:colOff>1238250</xdr:colOff>
      <xdr:row>564</xdr:row>
      <xdr:rowOff>1381125</xdr:rowOff>
    </xdr:to>
    <xdr:pic>
      <xdr:nvPicPr>
        <xdr:cNvPr id="763529" name="Рисунок 214" descr="9785000336437.jpg"/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8838067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566</xdr:row>
      <xdr:rowOff>9525</xdr:rowOff>
    </xdr:from>
    <xdr:to>
      <xdr:col>1</xdr:col>
      <xdr:colOff>1276350</xdr:colOff>
      <xdr:row>566</xdr:row>
      <xdr:rowOff>1390650</xdr:rowOff>
    </xdr:to>
    <xdr:pic>
      <xdr:nvPicPr>
        <xdr:cNvPr id="763530" name="Рисунок 216" descr="9785000336632.jpg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9122865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558</xdr:row>
      <xdr:rowOff>9525</xdr:rowOff>
    </xdr:from>
    <xdr:to>
      <xdr:col>1</xdr:col>
      <xdr:colOff>1228725</xdr:colOff>
      <xdr:row>558</xdr:row>
      <xdr:rowOff>1371600</xdr:rowOff>
    </xdr:to>
    <xdr:pic>
      <xdr:nvPicPr>
        <xdr:cNvPr id="763531" name="Рисунок 217" descr="9785000336472.jpg"/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8122740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567</xdr:row>
      <xdr:rowOff>9525</xdr:rowOff>
    </xdr:from>
    <xdr:to>
      <xdr:col>1</xdr:col>
      <xdr:colOff>1238250</xdr:colOff>
      <xdr:row>567</xdr:row>
      <xdr:rowOff>1390650</xdr:rowOff>
    </xdr:to>
    <xdr:pic>
      <xdr:nvPicPr>
        <xdr:cNvPr id="763532" name="Рисунок 218" descr="9785000336441.jpg"/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92647875"/>
          <a:ext cx="11430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568</xdr:row>
      <xdr:rowOff>0</xdr:rowOff>
    </xdr:from>
    <xdr:to>
      <xdr:col>1</xdr:col>
      <xdr:colOff>1209675</xdr:colOff>
      <xdr:row>568</xdr:row>
      <xdr:rowOff>1400175</xdr:rowOff>
    </xdr:to>
    <xdr:pic>
      <xdr:nvPicPr>
        <xdr:cNvPr id="763533" name="Рисунок 221" descr="9785000336496.jpg"/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94057575"/>
          <a:ext cx="11525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569</xdr:row>
      <xdr:rowOff>0</xdr:rowOff>
    </xdr:from>
    <xdr:to>
      <xdr:col>1</xdr:col>
      <xdr:colOff>1200150</xdr:colOff>
      <xdr:row>569</xdr:row>
      <xdr:rowOff>1400175</xdr:rowOff>
    </xdr:to>
    <xdr:pic>
      <xdr:nvPicPr>
        <xdr:cNvPr id="763534" name="Рисунок 222" descr="9785000336601.jpg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95476800"/>
          <a:ext cx="11239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562</xdr:row>
      <xdr:rowOff>28575</xdr:rowOff>
    </xdr:from>
    <xdr:to>
      <xdr:col>1</xdr:col>
      <xdr:colOff>1247775</xdr:colOff>
      <xdr:row>562</xdr:row>
      <xdr:rowOff>1371600</xdr:rowOff>
    </xdr:to>
    <xdr:pic>
      <xdr:nvPicPr>
        <xdr:cNvPr id="763535" name="Рисунок 847" descr="9785000336458.jpg"/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86323275"/>
          <a:ext cx="11144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559</xdr:row>
      <xdr:rowOff>38100</xdr:rowOff>
    </xdr:from>
    <xdr:to>
      <xdr:col>1</xdr:col>
      <xdr:colOff>1228725</xdr:colOff>
      <xdr:row>559</xdr:row>
      <xdr:rowOff>1400175</xdr:rowOff>
    </xdr:to>
    <xdr:pic>
      <xdr:nvPicPr>
        <xdr:cNvPr id="763536" name="Рисунок 848" descr="9785000336489.jpg"/>
        <xdr:cNvPicPr>
          <a:picLocks noChangeAspect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8267520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572</xdr:row>
      <xdr:rowOff>9525</xdr:rowOff>
    </xdr:from>
    <xdr:to>
      <xdr:col>1</xdr:col>
      <xdr:colOff>1238250</xdr:colOff>
      <xdr:row>572</xdr:row>
      <xdr:rowOff>1390650</xdr:rowOff>
    </xdr:to>
    <xdr:pic>
      <xdr:nvPicPr>
        <xdr:cNvPr id="763538" name="Рисунок 228" descr="9785912822094.jpg"/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0040122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573</xdr:row>
      <xdr:rowOff>9525</xdr:rowOff>
    </xdr:from>
    <xdr:to>
      <xdr:col>1</xdr:col>
      <xdr:colOff>1238250</xdr:colOff>
      <xdr:row>574</xdr:row>
      <xdr:rowOff>9525</xdr:rowOff>
    </xdr:to>
    <xdr:pic>
      <xdr:nvPicPr>
        <xdr:cNvPr id="763539" name="Рисунок 229" descr="9785912822100.jpg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01820450"/>
          <a:ext cx="10668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574</xdr:row>
      <xdr:rowOff>28575</xdr:rowOff>
    </xdr:from>
    <xdr:to>
      <xdr:col>1</xdr:col>
      <xdr:colOff>1200150</xdr:colOff>
      <xdr:row>574</xdr:row>
      <xdr:rowOff>1409700</xdr:rowOff>
    </xdr:to>
    <xdr:pic>
      <xdr:nvPicPr>
        <xdr:cNvPr id="763540" name="Рисунок 230" descr="9785912826023.jpg"/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032587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575</xdr:row>
      <xdr:rowOff>9525</xdr:rowOff>
    </xdr:from>
    <xdr:to>
      <xdr:col>1</xdr:col>
      <xdr:colOff>1209675</xdr:colOff>
      <xdr:row>575</xdr:row>
      <xdr:rowOff>1409700</xdr:rowOff>
    </xdr:to>
    <xdr:pic>
      <xdr:nvPicPr>
        <xdr:cNvPr id="763541" name="Рисунок 231" descr="9785912826214.jpg"/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04658900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588</xdr:row>
      <xdr:rowOff>38100</xdr:rowOff>
    </xdr:from>
    <xdr:to>
      <xdr:col>1</xdr:col>
      <xdr:colOff>1162050</xdr:colOff>
      <xdr:row>588</xdr:row>
      <xdr:rowOff>1400175</xdr:rowOff>
    </xdr:to>
    <xdr:pic>
      <xdr:nvPicPr>
        <xdr:cNvPr id="763542" name="Рисунок 715" descr="9785912826856.jpg"/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07421150"/>
          <a:ext cx="9810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590</xdr:row>
      <xdr:rowOff>28575</xdr:rowOff>
    </xdr:from>
    <xdr:to>
      <xdr:col>1</xdr:col>
      <xdr:colOff>1162050</xdr:colOff>
      <xdr:row>590</xdr:row>
      <xdr:rowOff>1371600</xdr:rowOff>
    </xdr:to>
    <xdr:pic>
      <xdr:nvPicPr>
        <xdr:cNvPr id="763544" name="Рисунок 718" descr="9785912823473.jpg"/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11669300"/>
          <a:ext cx="9525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592</xdr:row>
      <xdr:rowOff>38100</xdr:rowOff>
    </xdr:from>
    <xdr:to>
      <xdr:col>1</xdr:col>
      <xdr:colOff>1162050</xdr:colOff>
      <xdr:row>592</xdr:row>
      <xdr:rowOff>1381125</xdr:rowOff>
    </xdr:to>
    <xdr:pic>
      <xdr:nvPicPr>
        <xdr:cNvPr id="763545" name="Рисунок 720" descr="9785912823985.jpg"/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8" y="1014807788"/>
          <a:ext cx="9525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596</xdr:row>
      <xdr:rowOff>28575</xdr:rowOff>
    </xdr:from>
    <xdr:to>
      <xdr:col>1</xdr:col>
      <xdr:colOff>1162050</xdr:colOff>
      <xdr:row>596</xdr:row>
      <xdr:rowOff>1390650</xdr:rowOff>
    </xdr:to>
    <xdr:pic>
      <xdr:nvPicPr>
        <xdr:cNvPr id="763546" name="Рисунок 723" descr="9785912826849.jpg"/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20184650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598</xdr:row>
      <xdr:rowOff>85725</xdr:rowOff>
    </xdr:from>
    <xdr:to>
      <xdr:col>1</xdr:col>
      <xdr:colOff>1143000</xdr:colOff>
      <xdr:row>599</xdr:row>
      <xdr:rowOff>9525</xdr:rowOff>
    </xdr:to>
    <xdr:pic>
      <xdr:nvPicPr>
        <xdr:cNvPr id="763547" name="Рисунок 725" descr="9785912825859.jpg"/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023080250"/>
          <a:ext cx="9525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599</xdr:row>
      <xdr:rowOff>28575</xdr:rowOff>
    </xdr:from>
    <xdr:to>
      <xdr:col>1</xdr:col>
      <xdr:colOff>1152525</xdr:colOff>
      <xdr:row>600</xdr:row>
      <xdr:rowOff>0</xdr:rowOff>
    </xdr:to>
    <xdr:pic>
      <xdr:nvPicPr>
        <xdr:cNvPr id="763548" name="Рисунок 726" descr="9785912823626.jpg"/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8" y="1024716169"/>
          <a:ext cx="981075" cy="1388269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600</xdr:row>
      <xdr:rowOff>19050</xdr:rowOff>
    </xdr:from>
    <xdr:to>
      <xdr:col>1</xdr:col>
      <xdr:colOff>1114425</xdr:colOff>
      <xdr:row>600</xdr:row>
      <xdr:rowOff>1390650</xdr:rowOff>
    </xdr:to>
    <xdr:pic>
      <xdr:nvPicPr>
        <xdr:cNvPr id="763549" name="Рисунок 727" descr="9785912826863.jpg"/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25852025"/>
          <a:ext cx="9810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603</xdr:row>
      <xdr:rowOff>38100</xdr:rowOff>
    </xdr:from>
    <xdr:to>
      <xdr:col>1</xdr:col>
      <xdr:colOff>1162050</xdr:colOff>
      <xdr:row>603</xdr:row>
      <xdr:rowOff>1409700</xdr:rowOff>
    </xdr:to>
    <xdr:pic>
      <xdr:nvPicPr>
        <xdr:cNvPr id="763550" name="Рисунок 731" descr="9785912823602.jpg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30128750"/>
          <a:ext cx="9810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605</xdr:row>
      <xdr:rowOff>19050</xdr:rowOff>
    </xdr:from>
    <xdr:to>
      <xdr:col>1</xdr:col>
      <xdr:colOff>1181100</xdr:colOff>
      <xdr:row>605</xdr:row>
      <xdr:rowOff>1390650</xdr:rowOff>
    </xdr:to>
    <xdr:pic>
      <xdr:nvPicPr>
        <xdr:cNvPr id="763551" name="Рисунок 733" descr="9785912827525.jpg"/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32948150"/>
          <a:ext cx="9715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606</xdr:row>
      <xdr:rowOff>38100</xdr:rowOff>
    </xdr:from>
    <xdr:to>
      <xdr:col>1</xdr:col>
      <xdr:colOff>1162050</xdr:colOff>
      <xdr:row>606</xdr:row>
      <xdr:rowOff>1400175</xdr:rowOff>
    </xdr:to>
    <xdr:pic>
      <xdr:nvPicPr>
        <xdr:cNvPr id="763552" name="Рисунок 734" descr="9785912826832.jpg"/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34386425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607</xdr:row>
      <xdr:rowOff>9525</xdr:rowOff>
    </xdr:from>
    <xdr:to>
      <xdr:col>1</xdr:col>
      <xdr:colOff>1162050</xdr:colOff>
      <xdr:row>607</xdr:row>
      <xdr:rowOff>1381125</xdr:rowOff>
    </xdr:to>
    <xdr:pic>
      <xdr:nvPicPr>
        <xdr:cNvPr id="763553" name="Рисунок 735" descr="9785912825866.jpg"/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35777075"/>
          <a:ext cx="9810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608</xdr:row>
      <xdr:rowOff>38100</xdr:rowOff>
    </xdr:from>
    <xdr:to>
      <xdr:col>1</xdr:col>
      <xdr:colOff>1162050</xdr:colOff>
      <xdr:row>608</xdr:row>
      <xdr:rowOff>1400175</xdr:rowOff>
    </xdr:to>
    <xdr:pic>
      <xdr:nvPicPr>
        <xdr:cNvPr id="763554" name="Рисунок 736" descr="9785912823619.jpg"/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37224875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609</xdr:row>
      <xdr:rowOff>38100</xdr:rowOff>
    </xdr:from>
    <xdr:to>
      <xdr:col>1</xdr:col>
      <xdr:colOff>1123950</xdr:colOff>
      <xdr:row>609</xdr:row>
      <xdr:rowOff>1400175</xdr:rowOff>
    </xdr:to>
    <xdr:pic>
      <xdr:nvPicPr>
        <xdr:cNvPr id="763555" name="Рисунок 737" descr="9785912824135.jpg"/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38644100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578</xdr:row>
      <xdr:rowOff>19050</xdr:rowOff>
    </xdr:from>
    <xdr:to>
      <xdr:col>1</xdr:col>
      <xdr:colOff>1152525</xdr:colOff>
      <xdr:row>578</xdr:row>
      <xdr:rowOff>1381125</xdr:rowOff>
    </xdr:to>
    <xdr:pic>
      <xdr:nvPicPr>
        <xdr:cNvPr id="763556" name="Рисунок 738" descr="9785912825873.jpg"/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40044275"/>
          <a:ext cx="9429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597</xdr:row>
      <xdr:rowOff>57150</xdr:rowOff>
    </xdr:from>
    <xdr:to>
      <xdr:col>1</xdr:col>
      <xdr:colOff>1143000</xdr:colOff>
      <xdr:row>597</xdr:row>
      <xdr:rowOff>1390650</xdr:rowOff>
    </xdr:to>
    <xdr:pic>
      <xdr:nvPicPr>
        <xdr:cNvPr id="763557" name="Рисунок 903" descr="9785912823633.jpg"/>
        <xdr:cNvPicPr>
          <a:picLocks noChangeAspect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21632450"/>
          <a:ext cx="9334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602</xdr:row>
      <xdr:rowOff>57150</xdr:rowOff>
    </xdr:from>
    <xdr:to>
      <xdr:col>1</xdr:col>
      <xdr:colOff>1152525</xdr:colOff>
      <xdr:row>602</xdr:row>
      <xdr:rowOff>1419225</xdr:rowOff>
    </xdr:to>
    <xdr:pic>
      <xdr:nvPicPr>
        <xdr:cNvPr id="763558" name="Рисунок 730" descr="9785912826924.jpg"/>
        <xdr:cNvPicPr>
          <a:picLocks noChangeAspect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28728575"/>
          <a:ext cx="9429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591</xdr:row>
      <xdr:rowOff>38100</xdr:rowOff>
    </xdr:from>
    <xdr:to>
      <xdr:col>1</xdr:col>
      <xdr:colOff>1200150</xdr:colOff>
      <xdr:row>591</xdr:row>
      <xdr:rowOff>1381125</xdr:rowOff>
    </xdr:to>
    <xdr:pic>
      <xdr:nvPicPr>
        <xdr:cNvPr id="763559" name="Рисунок 902" descr="9785912823978.jpg"/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13098050"/>
          <a:ext cx="10001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601</xdr:row>
      <xdr:rowOff>57150</xdr:rowOff>
    </xdr:from>
    <xdr:to>
      <xdr:col>1</xdr:col>
      <xdr:colOff>1123950</xdr:colOff>
      <xdr:row>601</xdr:row>
      <xdr:rowOff>1390650</xdr:rowOff>
    </xdr:to>
    <xdr:pic>
      <xdr:nvPicPr>
        <xdr:cNvPr id="763560" name="Рисунок 728" descr="9785912824111.jpg"/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27309350"/>
          <a:ext cx="95250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604</xdr:row>
      <xdr:rowOff>9525</xdr:rowOff>
    </xdr:from>
    <xdr:to>
      <xdr:col>1</xdr:col>
      <xdr:colOff>1171575</xdr:colOff>
      <xdr:row>604</xdr:row>
      <xdr:rowOff>1381125</xdr:rowOff>
    </xdr:to>
    <xdr:pic>
      <xdr:nvPicPr>
        <xdr:cNvPr id="763561" name="Рисунок 904" descr="9785912824128.jpg"/>
        <xdr:cNvPicPr>
          <a:picLocks noChangeAspect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31519400"/>
          <a:ext cx="9620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593</xdr:row>
      <xdr:rowOff>57150</xdr:rowOff>
    </xdr:from>
    <xdr:to>
      <xdr:col>1</xdr:col>
      <xdr:colOff>1123950</xdr:colOff>
      <xdr:row>593</xdr:row>
      <xdr:rowOff>1390650</xdr:rowOff>
    </xdr:to>
    <xdr:pic>
      <xdr:nvPicPr>
        <xdr:cNvPr id="763562" name="Рисунок 860" descr="9785912828485.jpg"/>
        <xdr:cNvPicPr>
          <a:picLocks noChangeAspect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3" y="1016243681"/>
          <a:ext cx="9429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594</xdr:row>
      <xdr:rowOff>19050</xdr:rowOff>
    </xdr:from>
    <xdr:to>
      <xdr:col>1</xdr:col>
      <xdr:colOff>1123950</xdr:colOff>
      <xdr:row>594</xdr:row>
      <xdr:rowOff>1381125</xdr:rowOff>
    </xdr:to>
    <xdr:pic>
      <xdr:nvPicPr>
        <xdr:cNvPr id="763563" name="Рисунок 861" descr="9785912823992.jpg"/>
        <xdr:cNvPicPr>
          <a:picLocks noChangeAspect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17336675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611</xdr:row>
      <xdr:rowOff>9525</xdr:rowOff>
    </xdr:from>
    <xdr:to>
      <xdr:col>1</xdr:col>
      <xdr:colOff>1200150</xdr:colOff>
      <xdr:row>611</xdr:row>
      <xdr:rowOff>1390650</xdr:rowOff>
    </xdr:to>
    <xdr:pic>
      <xdr:nvPicPr>
        <xdr:cNvPr id="763564" name="Рисунок 742" descr="9785000335819.jpg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2149300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612</xdr:row>
      <xdr:rowOff>0</xdr:rowOff>
    </xdr:from>
    <xdr:to>
      <xdr:col>1</xdr:col>
      <xdr:colOff>1219200</xdr:colOff>
      <xdr:row>612</xdr:row>
      <xdr:rowOff>1400175</xdr:rowOff>
    </xdr:to>
    <xdr:pic>
      <xdr:nvPicPr>
        <xdr:cNvPr id="763565" name="Рисунок 744" descr="9785000335796.jpg"/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4355900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613</xdr:row>
      <xdr:rowOff>19050</xdr:rowOff>
    </xdr:from>
    <xdr:to>
      <xdr:col>1</xdr:col>
      <xdr:colOff>1181100</xdr:colOff>
      <xdr:row>614</xdr:row>
      <xdr:rowOff>9525</xdr:rowOff>
    </xdr:to>
    <xdr:pic>
      <xdr:nvPicPr>
        <xdr:cNvPr id="763566" name="Рисунок 745" descr="9785000335826.jpg"/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44997275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615</xdr:row>
      <xdr:rowOff>19050</xdr:rowOff>
    </xdr:from>
    <xdr:to>
      <xdr:col>1</xdr:col>
      <xdr:colOff>1228725</xdr:colOff>
      <xdr:row>615</xdr:row>
      <xdr:rowOff>1390650</xdr:rowOff>
    </xdr:to>
    <xdr:pic>
      <xdr:nvPicPr>
        <xdr:cNvPr id="763567" name="Рисунок 746" descr="9785000335857.jpg"/>
        <xdr:cNvPicPr>
          <a:picLocks noChangeAspect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478357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619</xdr:row>
      <xdr:rowOff>38100</xdr:rowOff>
    </xdr:from>
    <xdr:to>
      <xdr:col>1</xdr:col>
      <xdr:colOff>1228725</xdr:colOff>
      <xdr:row>619</xdr:row>
      <xdr:rowOff>1400175</xdr:rowOff>
    </xdr:to>
    <xdr:pic>
      <xdr:nvPicPr>
        <xdr:cNvPr id="763568" name="Рисунок 748" descr="9785000335840.jpg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5353167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621</xdr:row>
      <xdr:rowOff>0</xdr:rowOff>
    </xdr:from>
    <xdr:to>
      <xdr:col>1</xdr:col>
      <xdr:colOff>1200150</xdr:colOff>
      <xdr:row>621</xdr:row>
      <xdr:rowOff>1381125</xdr:rowOff>
    </xdr:to>
    <xdr:pic>
      <xdr:nvPicPr>
        <xdr:cNvPr id="763569" name="Рисунок 749" descr="9785000335789.jpg"/>
        <xdr:cNvPicPr>
          <a:picLocks noChangeAspect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563320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616</xdr:row>
      <xdr:rowOff>19050</xdr:rowOff>
    </xdr:from>
    <xdr:to>
      <xdr:col>1</xdr:col>
      <xdr:colOff>1200150</xdr:colOff>
      <xdr:row>616</xdr:row>
      <xdr:rowOff>1390650</xdr:rowOff>
    </xdr:to>
    <xdr:pic>
      <xdr:nvPicPr>
        <xdr:cNvPr id="763570" name="Рисунок 996" descr="9785000337400.jpg"/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4925495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617</xdr:row>
      <xdr:rowOff>19050</xdr:rowOff>
    </xdr:from>
    <xdr:to>
      <xdr:col>1</xdr:col>
      <xdr:colOff>1200150</xdr:colOff>
      <xdr:row>617</xdr:row>
      <xdr:rowOff>1390650</xdr:rowOff>
    </xdr:to>
    <xdr:pic>
      <xdr:nvPicPr>
        <xdr:cNvPr id="763571" name="Рисунок 997" descr="9785000337417.jpg"/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50674175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620</xdr:row>
      <xdr:rowOff>38100</xdr:rowOff>
    </xdr:from>
    <xdr:to>
      <xdr:col>1</xdr:col>
      <xdr:colOff>1200150</xdr:colOff>
      <xdr:row>620</xdr:row>
      <xdr:rowOff>1381125</xdr:rowOff>
    </xdr:to>
    <xdr:pic>
      <xdr:nvPicPr>
        <xdr:cNvPr id="763572" name="Рисунок 998" descr="9785000337424.jpg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54950900"/>
          <a:ext cx="101917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614</xdr:row>
      <xdr:rowOff>57150</xdr:rowOff>
    </xdr:from>
    <xdr:to>
      <xdr:col>1</xdr:col>
      <xdr:colOff>1152525</xdr:colOff>
      <xdr:row>615</xdr:row>
      <xdr:rowOff>9525</xdr:rowOff>
    </xdr:to>
    <xdr:pic>
      <xdr:nvPicPr>
        <xdr:cNvPr id="763573" name="Рисунок 999" descr="001.jpg"/>
        <xdr:cNvPicPr>
          <a:picLocks noChangeAspect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46454600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618</xdr:row>
      <xdr:rowOff>9525</xdr:rowOff>
    </xdr:from>
    <xdr:to>
      <xdr:col>1</xdr:col>
      <xdr:colOff>1228725</xdr:colOff>
      <xdr:row>619</xdr:row>
      <xdr:rowOff>0</xdr:rowOff>
    </xdr:to>
    <xdr:pic>
      <xdr:nvPicPr>
        <xdr:cNvPr id="763574" name="Рисунок 747" descr="9785000335833.jpg"/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52083875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579</xdr:row>
      <xdr:rowOff>0</xdr:rowOff>
    </xdr:from>
    <xdr:to>
      <xdr:col>1</xdr:col>
      <xdr:colOff>1209675</xdr:colOff>
      <xdr:row>579</xdr:row>
      <xdr:rowOff>1400175</xdr:rowOff>
    </xdr:to>
    <xdr:pic>
      <xdr:nvPicPr>
        <xdr:cNvPr id="763575" name="Рисунок 752" descr="9785912822353.jpg"/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58265600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580</xdr:row>
      <xdr:rowOff>0</xdr:rowOff>
    </xdr:from>
    <xdr:to>
      <xdr:col>1</xdr:col>
      <xdr:colOff>1238250</xdr:colOff>
      <xdr:row>580</xdr:row>
      <xdr:rowOff>1400175</xdr:rowOff>
    </xdr:to>
    <xdr:pic>
      <xdr:nvPicPr>
        <xdr:cNvPr id="763576" name="Рисунок 753" descr="9785912822322.jpg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59684825"/>
          <a:ext cx="10287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623</xdr:row>
      <xdr:rowOff>9525</xdr:rowOff>
    </xdr:from>
    <xdr:to>
      <xdr:col>1</xdr:col>
      <xdr:colOff>1200150</xdr:colOff>
      <xdr:row>623</xdr:row>
      <xdr:rowOff>1371600</xdr:rowOff>
    </xdr:to>
    <xdr:pic>
      <xdr:nvPicPr>
        <xdr:cNvPr id="763578" name="Рисунок 756" descr="9785912827488.jpg"/>
        <xdr:cNvPicPr>
          <a:picLocks noChangeAspect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6395202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624</xdr:row>
      <xdr:rowOff>0</xdr:rowOff>
    </xdr:from>
    <xdr:to>
      <xdr:col>1</xdr:col>
      <xdr:colOff>1219200</xdr:colOff>
      <xdr:row>624</xdr:row>
      <xdr:rowOff>1400175</xdr:rowOff>
    </xdr:to>
    <xdr:pic>
      <xdr:nvPicPr>
        <xdr:cNvPr id="763579" name="Рисунок 757" descr="9785912828188.jpg"/>
        <xdr:cNvPicPr>
          <a:picLocks noChangeAspect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653617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628</xdr:row>
      <xdr:rowOff>0</xdr:rowOff>
    </xdr:from>
    <xdr:to>
      <xdr:col>1</xdr:col>
      <xdr:colOff>1181100</xdr:colOff>
      <xdr:row>628</xdr:row>
      <xdr:rowOff>1381125</xdr:rowOff>
    </xdr:to>
    <xdr:pic>
      <xdr:nvPicPr>
        <xdr:cNvPr id="763584" name="Рисунок 763" descr="9785912824012.jpg"/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71038625"/>
          <a:ext cx="10096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631</xdr:row>
      <xdr:rowOff>0</xdr:rowOff>
    </xdr:from>
    <xdr:to>
      <xdr:col>1</xdr:col>
      <xdr:colOff>1190625</xdr:colOff>
      <xdr:row>631</xdr:row>
      <xdr:rowOff>1371600</xdr:rowOff>
    </xdr:to>
    <xdr:pic>
      <xdr:nvPicPr>
        <xdr:cNvPr id="763587" name="Рисунок 769" descr="9785912824234.jpg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767155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633</xdr:row>
      <xdr:rowOff>28575</xdr:rowOff>
    </xdr:from>
    <xdr:to>
      <xdr:col>1</xdr:col>
      <xdr:colOff>1200150</xdr:colOff>
      <xdr:row>634</xdr:row>
      <xdr:rowOff>0</xdr:rowOff>
    </xdr:to>
    <xdr:pic>
      <xdr:nvPicPr>
        <xdr:cNvPr id="763588" name="Рисунок 772" descr="9785000334997.jpg"/>
        <xdr:cNvPicPr>
          <a:picLocks noChangeAspect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79582550"/>
          <a:ext cx="10572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636</xdr:row>
      <xdr:rowOff>19050</xdr:rowOff>
    </xdr:from>
    <xdr:to>
      <xdr:col>1</xdr:col>
      <xdr:colOff>1123950</xdr:colOff>
      <xdr:row>637</xdr:row>
      <xdr:rowOff>0</xdr:rowOff>
    </xdr:to>
    <xdr:pic>
      <xdr:nvPicPr>
        <xdr:cNvPr id="763590" name="Рисунок 775" descr="9785912824388.jpg"/>
        <xdr:cNvPicPr>
          <a:picLocks noChangeAspect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83830700"/>
          <a:ext cx="10287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637</xdr:row>
      <xdr:rowOff>0</xdr:rowOff>
    </xdr:from>
    <xdr:to>
      <xdr:col>1</xdr:col>
      <xdr:colOff>1162050</xdr:colOff>
      <xdr:row>637</xdr:row>
      <xdr:rowOff>1400175</xdr:rowOff>
    </xdr:to>
    <xdr:pic>
      <xdr:nvPicPr>
        <xdr:cNvPr id="763591" name="Рисунок 776" descr="9785912825620.jpg"/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8523087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638</xdr:row>
      <xdr:rowOff>9525</xdr:rowOff>
    </xdr:from>
    <xdr:to>
      <xdr:col>1</xdr:col>
      <xdr:colOff>1162050</xdr:colOff>
      <xdr:row>638</xdr:row>
      <xdr:rowOff>1390650</xdr:rowOff>
    </xdr:to>
    <xdr:pic>
      <xdr:nvPicPr>
        <xdr:cNvPr id="763592" name="Рисунок 777" descr="9785912824395.jpg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8665962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640</xdr:row>
      <xdr:rowOff>0</xdr:rowOff>
    </xdr:from>
    <xdr:to>
      <xdr:col>1</xdr:col>
      <xdr:colOff>1143000</xdr:colOff>
      <xdr:row>640</xdr:row>
      <xdr:rowOff>1371600</xdr:rowOff>
    </xdr:to>
    <xdr:pic>
      <xdr:nvPicPr>
        <xdr:cNvPr id="763593" name="Рисунок 779" descr="9785912828775.jpg"/>
        <xdr:cNvPicPr>
          <a:picLocks noChangeAspect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89488550"/>
          <a:ext cx="10096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630</xdr:row>
      <xdr:rowOff>0</xdr:rowOff>
    </xdr:from>
    <xdr:to>
      <xdr:col>1</xdr:col>
      <xdr:colOff>1200150</xdr:colOff>
      <xdr:row>631</xdr:row>
      <xdr:rowOff>0</xdr:rowOff>
    </xdr:to>
    <xdr:pic>
      <xdr:nvPicPr>
        <xdr:cNvPr id="763594" name="Рисунок 958" descr="9785912822377.jpg"/>
        <xdr:cNvPicPr>
          <a:picLocks noChangeAspect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75296300"/>
          <a:ext cx="10287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634</xdr:row>
      <xdr:rowOff>38100</xdr:rowOff>
    </xdr:from>
    <xdr:to>
      <xdr:col>1</xdr:col>
      <xdr:colOff>1171575</xdr:colOff>
      <xdr:row>634</xdr:row>
      <xdr:rowOff>1400175</xdr:rowOff>
    </xdr:to>
    <xdr:pic>
      <xdr:nvPicPr>
        <xdr:cNvPr id="763595" name="Рисунок 835" descr="9785000335253.jpg"/>
        <xdr:cNvPicPr>
          <a:picLocks noChangeAspect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81011300"/>
          <a:ext cx="10001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639</xdr:row>
      <xdr:rowOff>0</xdr:rowOff>
    </xdr:from>
    <xdr:to>
      <xdr:col>1</xdr:col>
      <xdr:colOff>1162050</xdr:colOff>
      <xdr:row>640</xdr:row>
      <xdr:rowOff>0</xdr:rowOff>
    </xdr:to>
    <xdr:pic>
      <xdr:nvPicPr>
        <xdr:cNvPr id="763596" name="Рисунок 836" descr="9785912826160.jpg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88069325"/>
          <a:ext cx="1057275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581</xdr:row>
      <xdr:rowOff>9525</xdr:rowOff>
    </xdr:from>
    <xdr:to>
      <xdr:col>1</xdr:col>
      <xdr:colOff>1209675</xdr:colOff>
      <xdr:row>581</xdr:row>
      <xdr:rowOff>1381125</xdr:rowOff>
    </xdr:to>
    <xdr:pic>
      <xdr:nvPicPr>
        <xdr:cNvPr id="763597" name="Рисунок 235" descr="9785912825507.jpg"/>
        <xdr:cNvPicPr>
          <a:picLocks noChangeAspect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91422125"/>
          <a:ext cx="10763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645</xdr:row>
      <xdr:rowOff>38100</xdr:rowOff>
    </xdr:from>
    <xdr:to>
      <xdr:col>1</xdr:col>
      <xdr:colOff>1200150</xdr:colOff>
      <xdr:row>645</xdr:row>
      <xdr:rowOff>1400175</xdr:rowOff>
    </xdr:to>
    <xdr:pic>
      <xdr:nvPicPr>
        <xdr:cNvPr id="763598" name="Рисунок 238" descr="9785000337172.jpg"/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8" y="1093019944"/>
          <a:ext cx="10668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648</xdr:row>
      <xdr:rowOff>19050</xdr:rowOff>
    </xdr:from>
    <xdr:to>
      <xdr:col>1</xdr:col>
      <xdr:colOff>1238250</xdr:colOff>
      <xdr:row>648</xdr:row>
      <xdr:rowOff>1419225</xdr:rowOff>
    </xdr:to>
    <xdr:pic>
      <xdr:nvPicPr>
        <xdr:cNvPr id="763599" name="Рисунок 239" descr="9785000337189.jpg"/>
        <xdr:cNvPicPr>
          <a:picLocks noChangeAspect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0136622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650</xdr:row>
      <xdr:rowOff>9525</xdr:rowOff>
    </xdr:from>
    <xdr:to>
      <xdr:col>1</xdr:col>
      <xdr:colOff>1257300</xdr:colOff>
      <xdr:row>650</xdr:row>
      <xdr:rowOff>1409700</xdr:rowOff>
    </xdr:to>
    <xdr:pic>
      <xdr:nvPicPr>
        <xdr:cNvPr id="763600" name="Рисунок 241" descr="9785912823091.jpg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04195150"/>
          <a:ext cx="10858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651</xdr:row>
      <xdr:rowOff>0</xdr:rowOff>
    </xdr:from>
    <xdr:to>
      <xdr:col>1</xdr:col>
      <xdr:colOff>1238250</xdr:colOff>
      <xdr:row>651</xdr:row>
      <xdr:rowOff>1400175</xdr:rowOff>
    </xdr:to>
    <xdr:pic>
      <xdr:nvPicPr>
        <xdr:cNvPr id="763601" name="Рисунок 242" descr="9785000336717.jpg"/>
        <xdr:cNvPicPr>
          <a:picLocks noChangeAspect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0560485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582</xdr:row>
      <xdr:rowOff>0</xdr:rowOff>
    </xdr:from>
    <xdr:to>
      <xdr:col>1</xdr:col>
      <xdr:colOff>1247775</xdr:colOff>
      <xdr:row>582</xdr:row>
      <xdr:rowOff>1371600</xdr:rowOff>
    </xdr:to>
    <xdr:pic>
      <xdr:nvPicPr>
        <xdr:cNvPr id="763602" name="Рисунок 243" descr="9785912820175.jpg"/>
        <xdr:cNvPicPr>
          <a:picLocks noChangeAspect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07024075"/>
          <a:ext cx="10763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652</xdr:row>
      <xdr:rowOff>19050</xdr:rowOff>
    </xdr:from>
    <xdr:to>
      <xdr:col>1</xdr:col>
      <xdr:colOff>1228725</xdr:colOff>
      <xdr:row>652</xdr:row>
      <xdr:rowOff>1390650</xdr:rowOff>
    </xdr:to>
    <xdr:pic>
      <xdr:nvPicPr>
        <xdr:cNvPr id="763603" name="Рисунок 244" descr="9785000337165.jpg"/>
        <xdr:cNvPicPr>
          <a:picLocks noChangeAspect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0846235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653</xdr:row>
      <xdr:rowOff>0</xdr:rowOff>
    </xdr:from>
    <xdr:to>
      <xdr:col>1</xdr:col>
      <xdr:colOff>1238250</xdr:colOff>
      <xdr:row>653</xdr:row>
      <xdr:rowOff>1381125</xdr:rowOff>
    </xdr:to>
    <xdr:pic>
      <xdr:nvPicPr>
        <xdr:cNvPr id="763604" name="Рисунок 245" descr="9785000337196.jpg"/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09862525"/>
          <a:ext cx="10953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656</xdr:row>
      <xdr:rowOff>19050</xdr:rowOff>
    </xdr:from>
    <xdr:to>
      <xdr:col>1</xdr:col>
      <xdr:colOff>1238250</xdr:colOff>
      <xdr:row>656</xdr:row>
      <xdr:rowOff>1390650</xdr:rowOff>
    </xdr:to>
    <xdr:pic>
      <xdr:nvPicPr>
        <xdr:cNvPr id="763605" name="Рисунок 248" descr="9785000336694.jpg"/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114139250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660</xdr:row>
      <xdr:rowOff>28575</xdr:rowOff>
    </xdr:from>
    <xdr:to>
      <xdr:col>1</xdr:col>
      <xdr:colOff>1219200</xdr:colOff>
      <xdr:row>660</xdr:row>
      <xdr:rowOff>1409700</xdr:rowOff>
    </xdr:to>
    <xdr:pic>
      <xdr:nvPicPr>
        <xdr:cNvPr id="763607" name="Рисунок 253" descr="9785000336724.jpg"/>
        <xdr:cNvPicPr>
          <a:picLocks noChangeAspect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21244900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661</xdr:row>
      <xdr:rowOff>28575</xdr:rowOff>
    </xdr:from>
    <xdr:to>
      <xdr:col>1</xdr:col>
      <xdr:colOff>1200150</xdr:colOff>
      <xdr:row>661</xdr:row>
      <xdr:rowOff>1409700</xdr:rowOff>
    </xdr:to>
    <xdr:pic>
      <xdr:nvPicPr>
        <xdr:cNvPr id="763608" name="Рисунок 254" descr="9785000336731.jpg"/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2266412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649</xdr:row>
      <xdr:rowOff>57150</xdr:rowOff>
    </xdr:from>
    <xdr:to>
      <xdr:col>1</xdr:col>
      <xdr:colOff>1200150</xdr:colOff>
      <xdr:row>649</xdr:row>
      <xdr:rowOff>1419225</xdr:rowOff>
    </xdr:to>
    <xdr:pic>
      <xdr:nvPicPr>
        <xdr:cNvPr id="763609" name="Рисунок 837" descr="9785000335864.jpg"/>
        <xdr:cNvPicPr>
          <a:picLocks noChangeAspect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028235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655</xdr:row>
      <xdr:rowOff>0</xdr:rowOff>
    </xdr:from>
    <xdr:to>
      <xdr:col>1</xdr:col>
      <xdr:colOff>1200150</xdr:colOff>
      <xdr:row>655</xdr:row>
      <xdr:rowOff>1400175</xdr:rowOff>
    </xdr:to>
    <xdr:pic>
      <xdr:nvPicPr>
        <xdr:cNvPr id="763610" name="Рисунок 838" descr="9785000335888.jpg"/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108567125"/>
          <a:ext cx="11049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659</xdr:row>
      <xdr:rowOff>9525</xdr:rowOff>
    </xdr:from>
    <xdr:to>
      <xdr:col>1</xdr:col>
      <xdr:colOff>1266825</xdr:colOff>
      <xdr:row>659</xdr:row>
      <xdr:rowOff>1371600</xdr:rowOff>
    </xdr:to>
    <xdr:pic>
      <xdr:nvPicPr>
        <xdr:cNvPr id="763611" name="Рисунок 839" descr="9785000335901.jpg"/>
        <xdr:cNvPicPr>
          <a:picLocks noChangeAspect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1980662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78581</xdr:colOff>
      <xdr:row>662</xdr:row>
      <xdr:rowOff>7144</xdr:rowOff>
    </xdr:from>
    <xdr:to>
      <xdr:col>1</xdr:col>
      <xdr:colOff>1164431</xdr:colOff>
      <xdr:row>662</xdr:row>
      <xdr:rowOff>1378744</xdr:rowOff>
    </xdr:to>
    <xdr:pic>
      <xdr:nvPicPr>
        <xdr:cNvPr id="763612" name="Рисунок 840" descr="9785000335932.jpg"/>
        <xdr:cNvPicPr>
          <a:picLocks noChangeAspect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769" y="1164402675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644</xdr:row>
      <xdr:rowOff>19050</xdr:rowOff>
    </xdr:from>
    <xdr:to>
      <xdr:col>1</xdr:col>
      <xdr:colOff>1247775</xdr:colOff>
      <xdr:row>645</xdr:row>
      <xdr:rowOff>9525</xdr:rowOff>
    </xdr:to>
    <xdr:pic>
      <xdr:nvPicPr>
        <xdr:cNvPr id="763613" name="Рисунок 820" descr="9785912822766.jpg"/>
        <xdr:cNvPicPr>
          <a:picLocks noChangeAspect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95689325"/>
          <a:ext cx="11144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665</xdr:row>
      <xdr:rowOff>57150</xdr:rowOff>
    </xdr:from>
    <xdr:to>
      <xdr:col>1</xdr:col>
      <xdr:colOff>1219200</xdr:colOff>
      <xdr:row>665</xdr:row>
      <xdr:rowOff>1381125</xdr:rowOff>
    </xdr:to>
    <xdr:pic>
      <xdr:nvPicPr>
        <xdr:cNvPr id="763614" name="Рисунок 262" descr="9785912823077.jpg"/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128864900"/>
          <a:ext cx="1057275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154781</xdr:colOff>
      <xdr:row>666</xdr:row>
      <xdr:rowOff>38100</xdr:rowOff>
    </xdr:from>
    <xdr:to>
      <xdr:col>1</xdr:col>
      <xdr:colOff>1183481</xdr:colOff>
      <xdr:row>666</xdr:row>
      <xdr:rowOff>1409700</xdr:rowOff>
    </xdr:to>
    <xdr:pic>
      <xdr:nvPicPr>
        <xdr:cNvPr id="763617" name="Рисунок 268" descr="9785912828034.jpg"/>
        <xdr:cNvPicPr>
          <a:picLocks noChangeAspect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1134608475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668</xdr:row>
      <xdr:rowOff>38100</xdr:rowOff>
    </xdr:from>
    <xdr:to>
      <xdr:col>1</xdr:col>
      <xdr:colOff>1123950</xdr:colOff>
      <xdr:row>668</xdr:row>
      <xdr:rowOff>1409700</xdr:rowOff>
    </xdr:to>
    <xdr:pic>
      <xdr:nvPicPr>
        <xdr:cNvPr id="763618" name="Рисунок 272" descr="9785912822773.jpg"/>
        <xdr:cNvPicPr>
          <a:picLocks noChangeAspect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3736120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676</xdr:row>
      <xdr:rowOff>9525</xdr:rowOff>
    </xdr:from>
    <xdr:to>
      <xdr:col>1</xdr:col>
      <xdr:colOff>1247775</xdr:colOff>
      <xdr:row>676</xdr:row>
      <xdr:rowOff>1381125</xdr:rowOff>
    </xdr:to>
    <xdr:pic>
      <xdr:nvPicPr>
        <xdr:cNvPr id="763620" name="Рисунок 656" descr="9785000334492.jpg"/>
        <xdr:cNvPicPr>
          <a:picLocks noChangeAspect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47686300"/>
          <a:ext cx="10763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677</xdr:row>
      <xdr:rowOff>38100</xdr:rowOff>
    </xdr:from>
    <xdr:to>
      <xdr:col>1</xdr:col>
      <xdr:colOff>1200150</xdr:colOff>
      <xdr:row>677</xdr:row>
      <xdr:rowOff>1400175</xdr:rowOff>
    </xdr:to>
    <xdr:pic>
      <xdr:nvPicPr>
        <xdr:cNvPr id="763621" name="Рисунок 657" descr="9785000332351.jpg"/>
        <xdr:cNvPicPr>
          <a:picLocks noChangeAspect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4913410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678</xdr:row>
      <xdr:rowOff>38100</xdr:rowOff>
    </xdr:from>
    <xdr:to>
      <xdr:col>1</xdr:col>
      <xdr:colOff>1219200</xdr:colOff>
      <xdr:row>678</xdr:row>
      <xdr:rowOff>1400175</xdr:rowOff>
    </xdr:to>
    <xdr:pic>
      <xdr:nvPicPr>
        <xdr:cNvPr id="763622" name="Рисунок 658" descr="9785000332474.jpg"/>
        <xdr:cNvPicPr>
          <a:picLocks noChangeAspect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50553325"/>
          <a:ext cx="10858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679</xdr:row>
      <xdr:rowOff>9525</xdr:rowOff>
    </xdr:from>
    <xdr:to>
      <xdr:col>1</xdr:col>
      <xdr:colOff>1219200</xdr:colOff>
      <xdr:row>679</xdr:row>
      <xdr:rowOff>1409700</xdr:rowOff>
    </xdr:to>
    <xdr:pic>
      <xdr:nvPicPr>
        <xdr:cNvPr id="763623" name="Рисунок 659" descr="9785000334270.jpg"/>
        <xdr:cNvPicPr>
          <a:picLocks noChangeAspect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51943975"/>
          <a:ext cx="11239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680</xdr:row>
      <xdr:rowOff>28575</xdr:rowOff>
    </xdr:from>
    <xdr:to>
      <xdr:col>1</xdr:col>
      <xdr:colOff>1200150</xdr:colOff>
      <xdr:row>680</xdr:row>
      <xdr:rowOff>1390650</xdr:rowOff>
    </xdr:to>
    <xdr:pic>
      <xdr:nvPicPr>
        <xdr:cNvPr id="763624" name="Рисунок 660" descr="9785000333068.jpg"/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5338225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681</xdr:row>
      <xdr:rowOff>19050</xdr:rowOff>
    </xdr:from>
    <xdr:to>
      <xdr:col>1</xdr:col>
      <xdr:colOff>1200150</xdr:colOff>
      <xdr:row>681</xdr:row>
      <xdr:rowOff>1390650</xdr:rowOff>
    </xdr:to>
    <xdr:pic>
      <xdr:nvPicPr>
        <xdr:cNvPr id="763625" name="Рисунок 661" descr="9785000333549.jpg"/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54791950"/>
          <a:ext cx="11049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682</xdr:row>
      <xdr:rowOff>28575</xdr:rowOff>
    </xdr:from>
    <xdr:to>
      <xdr:col>1</xdr:col>
      <xdr:colOff>1257300</xdr:colOff>
      <xdr:row>682</xdr:row>
      <xdr:rowOff>1390650</xdr:rowOff>
    </xdr:to>
    <xdr:pic>
      <xdr:nvPicPr>
        <xdr:cNvPr id="763626" name="Рисунок 662" descr="9785000334256.jpg"/>
        <xdr:cNvPicPr>
          <a:picLocks noChangeAspect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5622070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683</xdr:row>
      <xdr:rowOff>0</xdr:rowOff>
    </xdr:from>
    <xdr:to>
      <xdr:col>1</xdr:col>
      <xdr:colOff>1228725</xdr:colOff>
      <xdr:row>683</xdr:row>
      <xdr:rowOff>1381125</xdr:rowOff>
    </xdr:to>
    <xdr:pic>
      <xdr:nvPicPr>
        <xdr:cNvPr id="763627" name="Рисунок 663" descr="9785000334133.jpg"/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57611350"/>
          <a:ext cx="11144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684</xdr:row>
      <xdr:rowOff>9525</xdr:rowOff>
    </xdr:from>
    <xdr:to>
      <xdr:col>1</xdr:col>
      <xdr:colOff>1238250</xdr:colOff>
      <xdr:row>684</xdr:row>
      <xdr:rowOff>1390650</xdr:rowOff>
    </xdr:to>
    <xdr:pic>
      <xdr:nvPicPr>
        <xdr:cNvPr id="763628" name="Рисунок 664" descr="9785000335161.jpg"/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5904010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685</xdr:row>
      <xdr:rowOff>9525</xdr:rowOff>
    </xdr:from>
    <xdr:to>
      <xdr:col>1</xdr:col>
      <xdr:colOff>1238250</xdr:colOff>
      <xdr:row>685</xdr:row>
      <xdr:rowOff>1390650</xdr:rowOff>
    </xdr:to>
    <xdr:pic>
      <xdr:nvPicPr>
        <xdr:cNvPr id="763629" name="Рисунок 665" descr="9785000335178.jpg"/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60459325"/>
          <a:ext cx="11430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687</xdr:row>
      <xdr:rowOff>0</xdr:rowOff>
    </xdr:from>
    <xdr:to>
      <xdr:col>1</xdr:col>
      <xdr:colOff>1238250</xdr:colOff>
      <xdr:row>687</xdr:row>
      <xdr:rowOff>1381125</xdr:rowOff>
    </xdr:to>
    <xdr:pic>
      <xdr:nvPicPr>
        <xdr:cNvPr id="763630" name="Рисунок 668" descr="9785912820410.jpg"/>
        <xdr:cNvPicPr>
          <a:picLocks noChangeAspect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6247862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694</xdr:row>
      <xdr:rowOff>28575</xdr:rowOff>
    </xdr:from>
    <xdr:to>
      <xdr:col>1</xdr:col>
      <xdr:colOff>1238250</xdr:colOff>
      <xdr:row>694</xdr:row>
      <xdr:rowOff>1390650</xdr:rowOff>
    </xdr:to>
    <xdr:pic>
      <xdr:nvPicPr>
        <xdr:cNvPr id="763631" name="Рисунок 669" descr="9785912828461.jpg"/>
        <xdr:cNvPicPr>
          <a:picLocks noChangeAspect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3926425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51</xdr:row>
      <xdr:rowOff>9525</xdr:rowOff>
    </xdr:from>
    <xdr:to>
      <xdr:col>1</xdr:col>
      <xdr:colOff>1238250</xdr:colOff>
      <xdr:row>51</xdr:row>
      <xdr:rowOff>1381125</xdr:rowOff>
    </xdr:to>
    <xdr:pic>
      <xdr:nvPicPr>
        <xdr:cNvPr id="763632" name="Рисунок 670" descr="9785912824814.jpg"/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65326600"/>
          <a:ext cx="11430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695</xdr:row>
      <xdr:rowOff>19050</xdr:rowOff>
    </xdr:from>
    <xdr:to>
      <xdr:col>1</xdr:col>
      <xdr:colOff>1228725</xdr:colOff>
      <xdr:row>695</xdr:row>
      <xdr:rowOff>1390650</xdr:rowOff>
    </xdr:to>
    <xdr:pic>
      <xdr:nvPicPr>
        <xdr:cNvPr id="763633" name="Рисунок 671" descr="9785912826375.jpg"/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66755350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54</xdr:row>
      <xdr:rowOff>28575</xdr:rowOff>
    </xdr:from>
    <xdr:to>
      <xdr:col>1</xdr:col>
      <xdr:colOff>1238250</xdr:colOff>
      <xdr:row>54</xdr:row>
      <xdr:rowOff>1390650</xdr:rowOff>
    </xdr:to>
    <xdr:pic>
      <xdr:nvPicPr>
        <xdr:cNvPr id="763634" name="Рисунок 672" descr="9785912823831.jpg"/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8184100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52</xdr:row>
      <xdr:rowOff>28575</xdr:rowOff>
    </xdr:from>
    <xdr:to>
      <xdr:col>1</xdr:col>
      <xdr:colOff>1228725</xdr:colOff>
      <xdr:row>52</xdr:row>
      <xdr:rowOff>1409700</xdr:rowOff>
    </xdr:to>
    <xdr:pic>
      <xdr:nvPicPr>
        <xdr:cNvPr id="763635" name="Рисунок 673" descr="9785912828027.jpg"/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960332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696</xdr:row>
      <xdr:rowOff>0</xdr:rowOff>
    </xdr:from>
    <xdr:to>
      <xdr:col>1</xdr:col>
      <xdr:colOff>1228725</xdr:colOff>
      <xdr:row>696</xdr:row>
      <xdr:rowOff>1371600</xdr:rowOff>
    </xdr:to>
    <xdr:pic>
      <xdr:nvPicPr>
        <xdr:cNvPr id="763636" name="Рисунок 675" descr="9785912820403.jpg"/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70993975"/>
          <a:ext cx="11334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697</xdr:row>
      <xdr:rowOff>0</xdr:rowOff>
    </xdr:from>
    <xdr:to>
      <xdr:col>1</xdr:col>
      <xdr:colOff>1257300</xdr:colOff>
      <xdr:row>697</xdr:row>
      <xdr:rowOff>1381125</xdr:rowOff>
    </xdr:to>
    <xdr:pic>
      <xdr:nvPicPr>
        <xdr:cNvPr id="763637" name="Рисунок 676" descr="9785912821028.jpg"/>
        <xdr:cNvPicPr>
          <a:picLocks noChangeAspect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7241320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53</xdr:row>
      <xdr:rowOff>9525</xdr:rowOff>
    </xdr:from>
    <xdr:to>
      <xdr:col>1</xdr:col>
      <xdr:colOff>1266825</xdr:colOff>
      <xdr:row>53</xdr:row>
      <xdr:rowOff>1390650</xdr:rowOff>
    </xdr:to>
    <xdr:pic>
      <xdr:nvPicPr>
        <xdr:cNvPr id="763638" name="Рисунок 677" descr="9785912828010.jpg"/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384195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55</xdr:row>
      <xdr:rowOff>0</xdr:rowOff>
    </xdr:from>
    <xdr:to>
      <xdr:col>1</xdr:col>
      <xdr:colOff>1276350</xdr:colOff>
      <xdr:row>55</xdr:row>
      <xdr:rowOff>1371600</xdr:rowOff>
    </xdr:to>
    <xdr:pic>
      <xdr:nvPicPr>
        <xdr:cNvPr id="763639" name="Рисунок 678" descr="9785000336847.jpg"/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75251650"/>
          <a:ext cx="11049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698</xdr:row>
      <xdr:rowOff>0</xdr:rowOff>
    </xdr:from>
    <xdr:to>
      <xdr:col>1</xdr:col>
      <xdr:colOff>1266825</xdr:colOff>
      <xdr:row>698</xdr:row>
      <xdr:rowOff>1381125</xdr:rowOff>
    </xdr:to>
    <xdr:pic>
      <xdr:nvPicPr>
        <xdr:cNvPr id="763640" name="Рисунок 679" descr="9785912828898.jpg"/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667087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699</xdr:row>
      <xdr:rowOff>9525</xdr:rowOff>
    </xdr:from>
    <xdr:to>
      <xdr:col>1</xdr:col>
      <xdr:colOff>1266825</xdr:colOff>
      <xdr:row>699</xdr:row>
      <xdr:rowOff>1390650</xdr:rowOff>
    </xdr:to>
    <xdr:pic>
      <xdr:nvPicPr>
        <xdr:cNvPr id="763641" name="Рисунок 680" descr="9785912828904.jpg"/>
        <xdr:cNvPicPr>
          <a:picLocks noChangeAspect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78099625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50</xdr:row>
      <xdr:rowOff>9525</xdr:rowOff>
    </xdr:from>
    <xdr:to>
      <xdr:col>1</xdr:col>
      <xdr:colOff>1266825</xdr:colOff>
      <xdr:row>50</xdr:row>
      <xdr:rowOff>1390650</xdr:rowOff>
    </xdr:to>
    <xdr:pic>
      <xdr:nvPicPr>
        <xdr:cNvPr id="763642" name="Рисунок 681" descr="9785912827976.jpg"/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951885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701</xdr:row>
      <xdr:rowOff>9525</xdr:rowOff>
    </xdr:from>
    <xdr:to>
      <xdr:col>1</xdr:col>
      <xdr:colOff>1200150</xdr:colOff>
      <xdr:row>701</xdr:row>
      <xdr:rowOff>1390650</xdr:rowOff>
    </xdr:to>
    <xdr:pic>
      <xdr:nvPicPr>
        <xdr:cNvPr id="763643" name="Рисунок 685" descr="9785912820687.jpg"/>
        <xdr:cNvPicPr>
          <a:picLocks noChangeAspect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8153815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702</xdr:row>
      <xdr:rowOff>9525</xdr:rowOff>
    </xdr:from>
    <xdr:to>
      <xdr:col>1</xdr:col>
      <xdr:colOff>1200150</xdr:colOff>
      <xdr:row>702</xdr:row>
      <xdr:rowOff>1381125</xdr:rowOff>
    </xdr:to>
    <xdr:pic>
      <xdr:nvPicPr>
        <xdr:cNvPr id="763644" name="Рисунок 686" descr="9785912826870.jpg"/>
        <xdr:cNvPicPr>
          <a:picLocks noChangeAspect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82957375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57</xdr:row>
      <xdr:rowOff>9525</xdr:rowOff>
    </xdr:from>
    <xdr:to>
      <xdr:col>1</xdr:col>
      <xdr:colOff>1200150</xdr:colOff>
      <xdr:row>57</xdr:row>
      <xdr:rowOff>1381125</xdr:rowOff>
    </xdr:to>
    <xdr:pic>
      <xdr:nvPicPr>
        <xdr:cNvPr id="763645" name="Рисунок 688" descr="9785912823244.jpg"/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8437660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704</xdr:row>
      <xdr:rowOff>9525</xdr:rowOff>
    </xdr:from>
    <xdr:to>
      <xdr:col>1</xdr:col>
      <xdr:colOff>1200150</xdr:colOff>
      <xdr:row>705</xdr:row>
      <xdr:rowOff>0</xdr:rowOff>
    </xdr:to>
    <xdr:pic>
      <xdr:nvPicPr>
        <xdr:cNvPr id="763646" name="Рисунок 689" descr="9785912823350.jpg"/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85795825"/>
          <a:ext cx="10953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705</xdr:row>
      <xdr:rowOff>38100</xdr:rowOff>
    </xdr:from>
    <xdr:to>
      <xdr:col>1</xdr:col>
      <xdr:colOff>1219200</xdr:colOff>
      <xdr:row>705</xdr:row>
      <xdr:rowOff>1409700</xdr:rowOff>
    </xdr:to>
    <xdr:pic>
      <xdr:nvPicPr>
        <xdr:cNvPr id="763647" name="Рисунок 690" descr="9785912822698.jpg"/>
        <xdr:cNvPicPr>
          <a:picLocks noChangeAspect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8724362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706</xdr:row>
      <xdr:rowOff>19050</xdr:rowOff>
    </xdr:from>
    <xdr:to>
      <xdr:col>1</xdr:col>
      <xdr:colOff>1200150</xdr:colOff>
      <xdr:row>706</xdr:row>
      <xdr:rowOff>1390650</xdr:rowOff>
    </xdr:to>
    <xdr:pic>
      <xdr:nvPicPr>
        <xdr:cNvPr id="763648" name="Рисунок 691" descr="9785912828003.jpg"/>
        <xdr:cNvPicPr>
          <a:picLocks noChangeAspect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88643800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707</xdr:row>
      <xdr:rowOff>9525</xdr:rowOff>
    </xdr:from>
    <xdr:to>
      <xdr:col>1</xdr:col>
      <xdr:colOff>1171575</xdr:colOff>
      <xdr:row>707</xdr:row>
      <xdr:rowOff>1390650</xdr:rowOff>
    </xdr:to>
    <xdr:pic>
      <xdr:nvPicPr>
        <xdr:cNvPr id="763649" name="Рисунок 692" descr="9785912821899.jpg"/>
        <xdr:cNvPicPr>
          <a:picLocks noChangeAspect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90053500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708</xdr:row>
      <xdr:rowOff>9525</xdr:rowOff>
    </xdr:from>
    <xdr:to>
      <xdr:col>1</xdr:col>
      <xdr:colOff>1200150</xdr:colOff>
      <xdr:row>708</xdr:row>
      <xdr:rowOff>1381125</xdr:rowOff>
    </xdr:to>
    <xdr:pic>
      <xdr:nvPicPr>
        <xdr:cNvPr id="763650" name="Рисунок 693" descr="9785912827709.jpg"/>
        <xdr:cNvPicPr>
          <a:picLocks noChangeAspect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91472725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709</xdr:row>
      <xdr:rowOff>9525</xdr:rowOff>
    </xdr:from>
    <xdr:to>
      <xdr:col>1</xdr:col>
      <xdr:colOff>1200150</xdr:colOff>
      <xdr:row>709</xdr:row>
      <xdr:rowOff>1409700</xdr:rowOff>
    </xdr:to>
    <xdr:pic>
      <xdr:nvPicPr>
        <xdr:cNvPr id="763651" name="Рисунок 694" descr="9785912825491.jpg"/>
        <xdr:cNvPicPr>
          <a:picLocks noChangeAspect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92891950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710</xdr:row>
      <xdr:rowOff>9525</xdr:rowOff>
    </xdr:from>
    <xdr:to>
      <xdr:col>1</xdr:col>
      <xdr:colOff>1190625</xdr:colOff>
      <xdr:row>710</xdr:row>
      <xdr:rowOff>1390650</xdr:rowOff>
    </xdr:to>
    <xdr:pic>
      <xdr:nvPicPr>
        <xdr:cNvPr id="763654" name="Рисунок 697" descr="9785912824937.jpg"/>
        <xdr:cNvPicPr>
          <a:picLocks noChangeAspect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971496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711</xdr:row>
      <xdr:rowOff>28575</xdr:rowOff>
    </xdr:from>
    <xdr:to>
      <xdr:col>1</xdr:col>
      <xdr:colOff>1200150</xdr:colOff>
      <xdr:row>711</xdr:row>
      <xdr:rowOff>1390650</xdr:rowOff>
    </xdr:to>
    <xdr:pic>
      <xdr:nvPicPr>
        <xdr:cNvPr id="763655" name="Рисунок 698" descr="9785912828942.jpg"/>
        <xdr:cNvPicPr>
          <a:picLocks noChangeAspect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9858790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712</xdr:row>
      <xdr:rowOff>0</xdr:rowOff>
    </xdr:from>
    <xdr:to>
      <xdr:col>1</xdr:col>
      <xdr:colOff>1200150</xdr:colOff>
      <xdr:row>712</xdr:row>
      <xdr:rowOff>1371600</xdr:rowOff>
    </xdr:to>
    <xdr:pic>
      <xdr:nvPicPr>
        <xdr:cNvPr id="763656" name="Рисунок 699" descr="9785912823442.jpg"/>
        <xdr:cNvPicPr>
          <a:picLocks noChangeAspect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9997855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714</xdr:row>
      <xdr:rowOff>9525</xdr:rowOff>
    </xdr:from>
    <xdr:to>
      <xdr:col>1</xdr:col>
      <xdr:colOff>1162050</xdr:colOff>
      <xdr:row>714</xdr:row>
      <xdr:rowOff>1390650</xdr:rowOff>
    </xdr:to>
    <xdr:pic>
      <xdr:nvPicPr>
        <xdr:cNvPr id="763657" name="Рисунок 701" descr="9785000335949.jpg"/>
        <xdr:cNvPicPr>
          <a:picLocks noChangeAspect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0282652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715</xdr:row>
      <xdr:rowOff>19050</xdr:rowOff>
    </xdr:from>
    <xdr:to>
      <xdr:col>1</xdr:col>
      <xdr:colOff>1200150</xdr:colOff>
      <xdr:row>715</xdr:row>
      <xdr:rowOff>1343025</xdr:rowOff>
    </xdr:to>
    <xdr:pic>
      <xdr:nvPicPr>
        <xdr:cNvPr id="763658" name="Рисунок 702" descr="9785000334973.jpg"/>
        <xdr:cNvPicPr>
          <a:picLocks noChangeAspect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04255275"/>
          <a:ext cx="102870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716</xdr:row>
      <xdr:rowOff>19050</xdr:rowOff>
    </xdr:from>
    <xdr:to>
      <xdr:col>1</xdr:col>
      <xdr:colOff>1219200</xdr:colOff>
      <xdr:row>716</xdr:row>
      <xdr:rowOff>1390650</xdr:rowOff>
    </xdr:to>
    <xdr:pic>
      <xdr:nvPicPr>
        <xdr:cNvPr id="763659" name="Рисунок 703" descr="9785912823640.jpg"/>
        <xdr:cNvPicPr>
          <a:picLocks noChangeAspect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05674500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717</xdr:row>
      <xdr:rowOff>0</xdr:rowOff>
    </xdr:from>
    <xdr:to>
      <xdr:col>1</xdr:col>
      <xdr:colOff>1200150</xdr:colOff>
      <xdr:row>717</xdr:row>
      <xdr:rowOff>1400175</xdr:rowOff>
    </xdr:to>
    <xdr:pic>
      <xdr:nvPicPr>
        <xdr:cNvPr id="763660" name="Рисунок 704" descr="9785912828959.jpg"/>
        <xdr:cNvPicPr>
          <a:picLocks noChangeAspect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0707467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722</xdr:row>
      <xdr:rowOff>38100</xdr:rowOff>
    </xdr:from>
    <xdr:to>
      <xdr:col>1</xdr:col>
      <xdr:colOff>1257300</xdr:colOff>
      <xdr:row>722</xdr:row>
      <xdr:rowOff>1400175</xdr:rowOff>
    </xdr:to>
    <xdr:pic>
      <xdr:nvPicPr>
        <xdr:cNvPr id="763661" name="Рисунок 589" descr="9785000336113.jpg"/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39297750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725</xdr:row>
      <xdr:rowOff>0</xdr:rowOff>
    </xdr:from>
    <xdr:to>
      <xdr:col>1</xdr:col>
      <xdr:colOff>1247775</xdr:colOff>
      <xdr:row>725</xdr:row>
      <xdr:rowOff>1371600</xdr:rowOff>
    </xdr:to>
    <xdr:pic>
      <xdr:nvPicPr>
        <xdr:cNvPr id="763662" name="Рисунок 593" descr="9785912825385.jpg"/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43517325"/>
          <a:ext cx="11525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726</xdr:row>
      <xdr:rowOff>9525</xdr:rowOff>
    </xdr:from>
    <xdr:to>
      <xdr:col>1</xdr:col>
      <xdr:colOff>1219200</xdr:colOff>
      <xdr:row>726</xdr:row>
      <xdr:rowOff>1381125</xdr:rowOff>
    </xdr:to>
    <xdr:pic>
      <xdr:nvPicPr>
        <xdr:cNvPr id="763666" name="Рисунок 597" descr="9785912826696.jpg"/>
        <xdr:cNvPicPr>
          <a:picLocks noChangeAspect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49203750"/>
          <a:ext cx="11525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728</xdr:row>
      <xdr:rowOff>9525</xdr:rowOff>
    </xdr:from>
    <xdr:to>
      <xdr:col>1</xdr:col>
      <xdr:colOff>1228725</xdr:colOff>
      <xdr:row>728</xdr:row>
      <xdr:rowOff>1390650</xdr:rowOff>
    </xdr:to>
    <xdr:pic>
      <xdr:nvPicPr>
        <xdr:cNvPr id="763667" name="Рисунок 600" descr="9785912824463.jpg"/>
        <xdr:cNvPicPr>
          <a:picLocks noChangeAspect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253461425"/>
          <a:ext cx="11525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729</xdr:row>
      <xdr:rowOff>19050</xdr:rowOff>
    </xdr:from>
    <xdr:to>
      <xdr:col>1</xdr:col>
      <xdr:colOff>1247775</xdr:colOff>
      <xdr:row>729</xdr:row>
      <xdr:rowOff>1381125</xdr:rowOff>
    </xdr:to>
    <xdr:pic>
      <xdr:nvPicPr>
        <xdr:cNvPr id="763668" name="Рисунок 601" descr="9785912824654.jpg"/>
        <xdr:cNvPicPr>
          <a:picLocks noChangeAspect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5489017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731</xdr:row>
      <xdr:rowOff>38100</xdr:rowOff>
    </xdr:from>
    <xdr:to>
      <xdr:col>1</xdr:col>
      <xdr:colOff>1257300</xdr:colOff>
      <xdr:row>731</xdr:row>
      <xdr:rowOff>1371600</xdr:rowOff>
    </xdr:to>
    <xdr:pic>
      <xdr:nvPicPr>
        <xdr:cNvPr id="763669" name="Рисунок 603" descr="9785000336144.jpg"/>
        <xdr:cNvPicPr>
          <a:picLocks noChangeAspect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57747675"/>
          <a:ext cx="11239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732</xdr:row>
      <xdr:rowOff>28575</xdr:rowOff>
    </xdr:from>
    <xdr:to>
      <xdr:col>1</xdr:col>
      <xdr:colOff>1276350</xdr:colOff>
      <xdr:row>732</xdr:row>
      <xdr:rowOff>1390650</xdr:rowOff>
    </xdr:to>
    <xdr:pic>
      <xdr:nvPicPr>
        <xdr:cNvPr id="763672" name="Рисунок 606" descr="9785912824661.jpg"/>
        <xdr:cNvPicPr>
          <a:picLocks noChangeAspect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61995825"/>
          <a:ext cx="11430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735</xdr:row>
      <xdr:rowOff>28575</xdr:rowOff>
    </xdr:from>
    <xdr:to>
      <xdr:col>1</xdr:col>
      <xdr:colOff>1257300</xdr:colOff>
      <xdr:row>735</xdr:row>
      <xdr:rowOff>1390650</xdr:rowOff>
    </xdr:to>
    <xdr:pic>
      <xdr:nvPicPr>
        <xdr:cNvPr id="763673" name="Рисунок 611" descr="9785912828386.jpg"/>
        <xdr:cNvPicPr>
          <a:picLocks noChangeAspect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66253500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737</xdr:row>
      <xdr:rowOff>38100</xdr:rowOff>
    </xdr:from>
    <xdr:to>
      <xdr:col>1</xdr:col>
      <xdr:colOff>1247775</xdr:colOff>
      <xdr:row>737</xdr:row>
      <xdr:rowOff>1400175</xdr:rowOff>
    </xdr:to>
    <xdr:pic>
      <xdr:nvPicPr>
        <xdr:cNvPr id="763674" name="Рисунок 613" descr="9785912823381.jpg"/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6910147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738</xdr:row>
      <xdr:rowOff>28575</xdr:rowOff>
    </xdr:from>
    <xdr:to>
      <xdr:col>1</xdr:col>
      <xdr:colOff>1257300</xdr:colOff>
      <xdr:row>738</xdr:row>
      <xdr:rowOff>1390650</xdr:rowOff>
    </xdr:to>
    <xdr:pic>
      <xdr:nvPicPr>
        <xdr:cNvPr id="763675" name="Рисунок 614" descr="9785912825453.jpg"/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7051117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739</xdr:row>
      <xdr:rowOff>38100</xdr:rowOff>
    </xdr:from>
    <xdr:to>
      <xdr:col>1</xdr:col>
      <xdr:colOff>1238250</xdr:colOff>
      <xdr:row>739</xdr:row>
      <xdr:rowOff>1381125</xdr:rowOff>
    </xdr:to>
    <xdr:pic>
      <xdr:nvPicPr>
        <xdr:cNvPr id="763676" name="Рисунок 615" descr="9785912824678.jpg"/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71939925"/>
          <a:ext cx="113347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741</xdr:row>
      <xdr:rowOff>0</xdr:rowOff>
    </xdr:from>
    <xdr:to>
      <xdr:col>1</xdr:col>
      <xdr:colOff>1257300</xdr:colOff>
      <xdr:row>741</xdr:row>
      <xdr:rowOff>1371600</xdr:rowOff>
    </xdr:to>
    <xdr:pic>
      <xdr:nvPicPr>
        <xdr:cNvPr id="763677" name="Рисунок 616" descr="9785000336151.jpg"/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76159500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742</xdr:row>
      <xdr:rowOff>38100</xdr:rowOff>
    </xdr:from>
    <xdr:to>
      <xdr:col>1</xdr:col>
      <xdr:colOff>1238250</xdr:colOff>
      <xdr:row>742</xdr:row>
      <xdr:rowOff>1400175</xdr:rowOff>
    </xdr:to>
    <xdr:pic>
      <xdr:nvPicPr>
        <xdr:cNvPr id="763678" name="Рисунок 617" descr="9785912822544.jpg"/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77616825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743</xdr:row>
      <xdr:rowOff>28575</xdr:rowOff>
    </xdr:from>
    <xdr:to>
      <xdr:col>1</xdr:col>
      <xdr:colOff>1238250</xdr:colOff>
      <xdr:row>743</xdr:row>
      <xdr:rowOff>1390650</xdr:rowOff>
    </xdr:to>
    <xdr:pic>
      <xdr:nvPicPr>
        <xdr:cNvPr id="763679" name="Рисунок 618" descr="9785000336175.jpg"/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79026525"/>
          <a:ext cx="11430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744</xdr:row>
      <xdr:rowOff>28575</xdr:rowOff>
    </xdr:from>
    <xdr:to>
      <xdr:col>1</xdr:col>
      <xdr:colOff>1257300</xdr:colOff>
      <xdr:row>744</xdr:row>
      <xdr:rowOff>1400175</xdr:rowOff>
    </xdr:to>
    <xdr:pic>
      <xdr:nvPicPr>
        <xdr:cNvPr id="763680" name="Рисунок 619" descr="9785912826382.jpg"/>
        <xdr:cNvPicPr>
          <a:picLocks noChangeAspect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278450263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747</xdr:row>
      <xdr:rowOff>28575</xdr:rowOff>
    </xdr:from>
    <xdr:to>
      <xdr:col>1</xdr:col>
      <xdr:colOff>1276350</xdr:colOff>
      <xdr:row>747</xdr:row>
      <xdr:rowOff>1371600</xdr:rowOff>
    </xdr:to>
    <xdr:pic>
      <xdr:nvPicPr>
        <xdr:cNvPr id="763681" name="Рисунок 622" descr="9785912824494.jpg"/>
        <xdr:cNvPicPr>
          <a:picLocks noChangeAspect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86122650"/>
          <a:ext cx="113347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755</xdr:row>
      <xdr:rowOff>28575</xdr:rowOff>
    </xdr:from>
    <xdr:to>
      <xdr:col>1</xdr:col>
      <xdr:colOff>1238250</xdr:colOff>
      <xdr:row>755</xdr:row>
      <xdr:rowOff>1390650</xdr:rowOff>
    </xdr:to>
    <xdr:pic>
      <xdr:nvPicPr>
        <xdr:cNvPr id="763682" name="Рисунок 635" descr="9785912827051.jpg"/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9589530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760</xdr:row>
      <xdr:rowOff>38100</xdr:rowOff>
    </xdr:from>
    <xdr:to>
      <xdr:col>1</xdr:col>
      <xdr:colOff>1200150</xdr:colOff>
      <xdr:row>760</xdr:row>
      <xdr:rowOff>1400175</xdr:rowOff>
    </xdr:to>
    <xdr:pic>
      <xdr:nvPicPr>
        <xdr:cNvPr id="763683" name="Рисунок 636" descr="9785000334881.jpg"/>
        <xdr:cNvPicPr>
          <a:picLocks noChangeAspect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973240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59</xdr:row>
      <xdr:rowOff>9525</xdr:rowOff>
    </xdr:from>
    <xdr:to>
      <xdr:col>1</xdr:col>
      <xdr:colOff>1219200</xdr:colOff>
      <xdr:row>59</xdr:row>
      <xdr:rowOff>1390650</xdr:rowOff>
    </xdr:to>
    <xdr:pic>
      <xdr:nvPicPr>
        <xdr:cNvPr id="763684" name="Рисунок 637" descr="9785912828614.jpg"/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9871470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761</xdr:row>
      <xdr:rowOff>28575</xdr:rowOff>
    </xdr:from>
    <xdr:to>
      <xdr:col>1</xdr:col>
      <xdr:colOff>1228725</xdr:colOff>
      <xdr:row>762</xdr:row>
      <xdr:rowOff>0</xdr:rowOff>
    </xdr:to>
    <xdr:pic>
      <xdr:nvPicPr>
        <xdr:cNvPr id="763685" name="Рисунок 638" descr="9785912828539.jpg"/>
        <xdr:cNvPicPr>
          <a:picLocks noChangeAspect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00152975"/>
          <a:ext cx="10953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762</xdr:row>
      <xdr:rowOff>9525</xdr:rowOff>
    </xdr:from>
    <xdr:to>
      <xdr:col>1</xdr:col>
      <xdr:colOff>1200150</xdr:colOff>
      <xdr:row>762</xdr:row>
      <xdr:rowOff>1371600</xdr:rowOff>
    </xdr:to>
    <xdr:pic>
      <xdr:nvPicPr>
        <xdr:cNvPr id="763686" name="Рисунок 639" descr="9785000334614.jpg"/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1553150"/>
          <a:ext cx="11049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763</xdr:row>
      <xdr:rowOff>0</xdr:rowOff>
    </xdr:from>
    <xdr:to>
      <xdr:col>1</xdr:col>
      <xdr:colOff>1200150</xdr:colOff>
      <xdr:row>763</xdr:row>
      <xdr:rowOff>9525</xdr:rowOff>
    </xdr:to>
    <xdr:pic>
      <xdr:nvPicPr>
        <xdr:cNvPr id="763687" name="Рисунок 640" descr="9785912827099.jpg"/>
        <xdr:cNvPicPr>
          <a:picLocks noChangeAspect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2962850"/>
          <a:ext cx="1104900" cy="95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763</xdr:row>
      <xdr:rowOff>0</xdr:rowOff>
    </xdr:from>
    <xdr:to>
      <xdr:col>1</xdr:col>
      <xdr:colOff>1190625</xdr:colOff>
      <xdr:row>763</xdr:row>
      <xdr:rowOff>1400175</xdr:rowOff>
    </xdr:to>
    <xdr:pic>
      <xdr:nvPicPr>
        <xdr:cNvPr id="763688" name="Рисунок 641" descr="9785912828522.jpg"/>
        <xdr:cNvPicPr>
          <a:picLocks noChangeAspect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2962850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764</xdr:row>
      <xdr:rowOff>38100</xdr:rowOff>
    </xdr:from>
    <xdr:to>
      <xdr:col>1</xdr:col>
      <xdr:colOff>1190625</xdr:colOff>
      <xdr:row>764</xdr:row>
      <xdr:rowOff>1400175</xdr:rowOff>
    </xdr:to>
    <xdr:pic>
      <xdr:nvPicPr>
        <xdr:cNvPr id="763689" name="Рисунок 642" descr="9785912827105.jpg"/>
        <xdr:cNvPicPr>
          <a:picLocks noChangeAspect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442017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60</xdr:row>
      <xdr:rowOff>9525</xdr:rowOff>
    </xdr:from>
    <xdr:to>
      <xdr:col>1</xdr:col>
      <xdr:colOff>1228725</xdr:colOff>
      <xdr:row>60</xdr:row>
      <xdr:rowOff>1409700</xdr:rowOff>
    </xdr:to>
    <xdr:pic>
      <xdr:nvPicPr>
        <xdr:cNvPr id="763690" name="Рисунок 643" descr="9785912827013.jpg"/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5810825"/>
          <a:ext cx="11334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765</xdr:row>
      <xdr:rowOff>19050</xdr:rowOff>
    </xdr:from>
    <xdr:to>
      <xdr:col>1</xdr:col>
      <xdr:colOff>1238250</xdr:colOff>
      <xdr:row>765</xdr:row>
      <xdr:rowOff>1390650</xdr:rowOff>
    </xdr:to>
    <xdr:pic>
      <xdr:nvPicPr>
        <xdr:cNvPr id="763691" name="Рисунок 644" descr="9785912828607.jpg"/>
        <xdr:cNvPicPr>
          <a:picLocks noChangeAspect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07239575"/>
          <a:ext cx="11239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61</xdr:row>
      <xdr:rowOff>9525</xdr:rowOff>
    </xdr:from>
    <xdr:to>
      <xdr:col>1</xdr:col>
      <xdr:colOff>1219200</xdr:colOff>
      <xdr:row>61</xdr:row>
      <xdr:rowOff>1371600</xdr:rowOff>
    </xdr:to>
    <xdr:pic>
      <xdr:nvPicPr>
        <xdr:cNvPr id="763692" name="Рисунок 646" descr="9785912828621.jpg"/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0864927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62</xdr:row>
      <xdr:rowOff>38100</xdr:rowOff>
    </xdr:from>
    <xdr:to>
      <xdr:col>1</xdr:col>
      <xdr:colOff>1228725</xdr:colOff>
      <xdr:row>62</xdr:row>
      <xdr:rowOff>1400175</xdr:rowOff>
    </xdr:to>
    <xdr:pic>
      <xdr:nvPicPr>
        <xdr:cNvPr id="763693" name="Рисунок 647" descr="9785912828546.jpg"/>
        <xdr:cNvPicPr>
          <a:picLocks noChangeAspect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1009707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766</xdr:row>
      <xdr:rowOff>9525</xdr:rowOff>
    </xdr:from>
    <xdr:to>
      <xdr:col>1</xdr:col>
      <xdr:colOff>1238250</xdr:colOff>
      <xdr:row>766</xdr:row>
      <xdr:rowOff>1409700</xdr:rowOff>
    </xdr:to>
    <xdr:pic>
      <xdr:nvPicPr>
        <xdr:cNvPr id="763694" name="Рисунок 648" descr="9785912828515.jpg"/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1148772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767</xdr:row>
      <xdr:rowOff>19050</xdr:rowOff>
    </xdr:from>
    <xdr:to>
      <xdr:col>1</xdr:col>
      <xdr:colOff>1228725</xdr:colOff>
      <xdr:row>767</xdr:row>
      <xdr:rowOff>1390650</xdr:rowOff>
    </xdr:to>
    <xdr:pic>
      <xdr:nvPicPr>
        <xdr:cNvPr id="763695" name="Рисунок 649" descr="9785912827044.jpg"/>
        <xdr:cNvPicPr>
          <a:picLocks noChangeAspect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12916475"/>
          <a:ext cx="11144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768</xdr:row>
      <xdr:rowOff>9525</xdr:rowOff>
    </xdr:from>
    <xdr:to>
      <xdr:col>1</xdr:col>
      <xdr:colOff>1266825</xdr:colOff>
      <xdr:row>768</xdr:row>
      <xdr:rowOff>1419225</xdr:rowOff>
    </xdr:to>
    <xdr:pic>
      <xdr:nvPicPr>
        <xdr:cNvPr id="763696" name="Рисунок 650" descr="9785912827037.jpg"/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14326175"/>
          <a:ext cx="10953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770</xdr:row>
      <xdr:rowOff>9525</xdr:rowOff>
    </xdr:from>
    <xdr:to>
      <xdr:col>1</xdr:col>
      <xdr:colOff>1257300</xdr:colOff>
      <xdr:row>770</xdr:row>
      <xdr:rowOff>1371600</xdr:rowOff>
    </xdr:to>
    <xdr:pic>
      <xdr:nvPicPr>
        <xdr:cNvPr id="763698" name="Рисунок 652" descr="9785912826993.jpg"/>
        <xdr:cNvPicPr>
          <a:picLocks noChangeAspect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317164625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839</xdr:row>
      <xdr:rowOff>19050</xdr:rowOff>
    </xdr:from>
    <xdr:to>
      <xdr:col>1</xdr:col>
      <xdr:colOff>1228725</xdr:colOff>
      <xdr:row>839</xdr:row>
      <xdr:rowOff>1400175</xdr:rowOff>
    </xdr:to>
    <xdr:pic>
      <xdr:nvPicPr>
        <xdr:cNvPr id="763699" name="Рисунок 785" descr="9785912821073.jpg"/>
        <xdr:cNvPicPr>
          <a:picLocks noChangeAspect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4549475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109537</xdr:colOff>
      <xdr:row>801</xdr:row>
      <xdr:rowOff>19050</xdr:rowOff>
    </xdr:from>
    <xdr:to>
      <xdr:col>1</xdr:col>
      <xdr:colOff>1195387</xdr:colOff>
      <xdr:row>802</xdr:row>
      <xdr:rowOff>0</xdr:rowOff>
    </xdr:to>
    <xdr:pic>
      <xdr:nvPicPr>
        <xdr:cNvPr id="763700" name="Рисунок 790" descr="9785912827754.jpg"/>
        <xdr:cNvPicPr>
          <a:picLocks noChangeAspect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65654019"/>
          <a:ext cx="1085850" cy="1397794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119063</xdr:colOff>
      <xdr:row>803</xdr:row>
      <xdr:rowOff>28575</xdr:rowOff>
    </xdr:from>
    <xdr:to>
      <xdr:col>1</xdr:col>
      <xdr:colOff>1204913</xdr:colOff>
      <xdr:row>804</xdr:row>
      <xdr:rowOff>0</xdr:rowOff>
    </xdr:to>
    <xdr:pic>
      <xdr:nvPicPr>
        <xdr:cNvPr id="763701" name="Рисунок 795" descr="9785912827785.jpg"/>
        <xdr:cNvPicPr>
          <a:picLocks noChangeAspect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368497231"/>
          <a:ext cx="1085850" cy="1388269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799</xdr:row>
      <xdr:rowOff>0</xdr:rowOff>
    </xdr:from>
    <xdr:to>
      <xdr:col>1</xdr:col>
      <xdr:colOff>1209675</xdr:colOff>
      <xdr:row>799</xdr:row>
      <xdr:rowOff>1400175</xdr:rowOff>
    </xdr:to>
    <xdr:pic>
      <xdr:nvPicPr>
        <xdr:cNvPr id="763702" name="Рисунок 961" descr="9785912821394.jpg"/>
        <xdr:cNvPicPr>
          <a:picLocks noChangeAspect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61665425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802</xdr:row>
      <xdr:rowOff>35720</xdr:rowOff>
    </xdr:from>
    <xdr:to>
      <xdr:col>1</xdr:col>
      <xdr:colOff>1200150</xdr:colOff>
      <xdr:row>802</xdr:row>
      <xdr:rowOff>1381126</xdr:rowOff>
    </xdr:to>
    <xdr:pic>
      <xdr:nvPicPr>
        <xdr:cNvPr id="763703" name="Рисунок 791" descr="9785912824074.jpg"/>
        <xdr:cNvPicPr>
          <a:picLocks noChangeAspect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8" y="1359622314"/>
          <a:ext cx="1066800" cy="1345406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800</xdr:row>
      <xdr:rowOff>0</xdr:rowOff>
    </xdr:from>
    <xdr:to>
      <xdr:col>1</xdr:col>
      <xdr:colOff>1247775</xdr:colOff>
      <xdr:row>800</xdr:row>
      <xdr:rowOff>1371600</xdr:rowOff>
    </xdr:to>
    <xdr:pic>
      <xdr:nvPicPr>
        <xdr:cNvPr id="763704" name="Рисунок 788" descr="9785912824906.jpg"/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63084650"/>
          <a:ext cx="10763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804</xdr:row>
      <xdr:rowOff>28575</xdr:rowOff>
    </xdr:from>
    <xdr:to>
      <xdr:col>1</xdr:col>
      <xdr:colOff>1219200</xdr:colOff>
      <xdr:row>805</xdr:row>
      <xdr:rowOff>0</xdr:rowOff>
    </xdr:to>
    <xdr:pic>
      <xdr:nvPicPr>
        <xdr:cNvPr id="763705" name="Рисунок 798" descr="9785912825224.jpg"/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68790125"/>
          <a:ext cx="107632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805</xdr:row>
      <xdr:rowOff>28575</xdr:rowOff>
    </xdr:from>
    <xdr:to>
      <xdr:col>1</xdr:col>
      <xdr:colOff>1209675</xdr:colOff>
      <xdr:row>805</xdr:row>
      <xdr:rowOff>1390650</xdr:rowOff>
    </xdr:to>
    <xdr:pic>
      <xdr:nvPicPr>
        <xdr:cNvPr id="763706" name="Рисунок 800" descr="9785912828935.jpg"/>
        <xdr:cNvPicPr>
          <a:picLocks noChangeAspect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70209350"/>
          <a:ext cx="10382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838</xdr:row>
      <xdr:rowOff>0</xdr:rowOff>
    </xdr:from>
    <xdr:to>
      <xdr:col>1</xdr:col>
      <xdr:colOff>1200150</xdr:colOff>
      <xdr:row>838</xdr:row>
      <xdr:rowOff>1400175</xdr:rowOff>
    </xdr:to>
    <xdr:pic>
      <xdr:nvPicPr>
        <xdr:cNvPr id="763707" name="Рисунок 802" descr="9785912824890.jpg"/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3111200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807</xdr:row>
      <xdr:rowOff>9525</xdr:rowOff>
    </xdr:from>
    <xdr:to>
      <xdr:col>1</xdr:col>
      <xdr:colOff>1219200</xdr:colOff>
      <xdr:row>807</xdr:row>
      <xdr:rowOff>1381125</xdr:rowOff>
    </xdr:to>
    <xdr:pic>
      <xdr:nvPicPr>
        <xdr:cNvPr id="763709" name="Рисунок 804" descr="9785912829079.jpg"/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7444797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808</xdr:row>
      <xdr:rowOff>9525</xdr:rowOff>
    </xdr:from>
    <xdr:to>
      <xdr:col>1</xdr:col>
      <xdr:colOff>1200150</xdr:colOff>
      <xdr:row>808</xdr:row>
      <xdr:rowOff>1409700</xdr:rowOff>
    </xdr:to>
    <xdr:pic>
      <xdr:nvPicPr>
        <xdr:cNvPr id="763710" name="Рисунок 805" descr="9785912825248.jpg"/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75867200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809</xdr:row>
      <xdr:rowOff>9525</xdr:rowOff>
    </xdr:from>
    <xdr:to>
      <xdr:col>1</xdr:col>
      <xdr:colOff>1200150</xdr:colOff>
      <xdr:row>809</xdr:row>
      <xdr:rowOff>1409700</xdr:rowOff>
    </xdr:to>
    <xdr:pic>
      <xdr:nvPicPr>
        <xdr:cNvPr id="763711" name="Рисунок 807" descr="9785912824944.jpg"/>
        <xdr:cNvPicPr>
          <a:picLocks noChangeAspect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7728642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813</xdr:row>
      <xdr:rowOff>9525</xdr:rowOff>
    </xdr:from>
    <xdr:to>
      <xdr:col>1</xdr:col>
      <xdr:colOff>1181100</xdr:colOff>
      <xdr:row>813</xdr:row>
      <xdr:rowOff>1409700</xdr:rowOff>
    </xdr:to>
    <xdr:pic>
      <xdr:nvPicPr>
        <xdr:cNvPr id="763713" name="Рисунок 811" descr="9785912823138.jpg"/>
        <xdr:cNvPicPr>
          <a:picLocks noChangeAspect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438255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814</xdr:row>
      <xdr:rowOff>9525</xdr:rowOff>
    </xdr:from>
    <xdr:to>
      <xdr:col>1</xdr:col>
      <xdr:colOff>1200150</xdr:colOff>
      <xdr:row>815</xdr:row>
      <xdr:rowOff>0</xdr:rowOff>
    </xdr:to>
    <xdr:pic>
      <xdr:nvPicPr>
        <xdr:cNvPr id="763714" name="Рисунок 815" descr="9785912828973.jpg"/>
        <xdr:cNvPicPr>
          <a:picLocks noChangeAspect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5801775"/>
          <a:ext cx="10668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815</xdr:row>
      <xdr:rowOff>19050</xdr:rowOff>
    </xdr:from>
    <xdr:to>
      <xdr:col>1</xdr:col>
      <xdr:colOff>1200150</xdr:colOff>
      <xdr:row>816</xdr:row>
      <xdr:rowOff>0</xdr:rowOff>
    </xdr:to>
    <xdr:pic>
      <xdr:nvPicPr>
        <xdr:cNvPr id="763715" name="Рисунок 818" descr="9785912826085.jpg"/>
        <xdr:cNvPicPr>
          <a:picLocks noChangeAspect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7230525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844</xdr:row>
      <xdr:rowOff>0</xdr:rowOff>
    </xdr:from>
    <xdr:to>
      <xdr:col>1</xdr:col>
      <xdr:colOff>1190625</xdr:colOff>
      <xdr:row>844</xdr:row>
      <xdr:rowOff>1400175</xdr:rowOff>
    </xdr:to>
    <xdr:pic>
      <xdr:nvPicPr>
        <xdr:cNvPr id="763716" name="Рисунок 819" descr="9785912828966.jpg"/>
        <xdr:cNvPicPr>
          <a:picLocks noChangeAspect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34465000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816</xdr:row>
      <xdr:rowOff>9525</xdr:rowOff>
    </xdr:from>
    <xdr:to>
      <xdr:col>1</xdr:col>
      <xdr:colOff>1200150</xdr:colOff>
      <xdr:row>816</xdr:row>
      <xdr:rowOff>1381125</xdr:rowOff>
    </xdr:to>
    <xdr:pic>
      <xdr:nvPicPr>
        <xdr:cNvPr id="763717" name="Рисунок 821" descr="9785912828980.jpg"/>
        <xdr:cNvPicPr>
          <a:picLocks noChangeAspect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88640225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810</xdr:row>
      <xdr:rowOff>19050</xdr:rowOff>
    </xdr:from>
    <xdr:to>
      <xdr:col>1</xdr:col>
      <xdr:colOff>1181100</xdr:colOff>
      <xdr:row>810</xdr:row>
      <xdr:rowOff>1390650</xdr:rowOff>
    </xdr:to>
    <xdr:pic>
      <xdr:nvPicPr>
        <xdr:cNvPr id="763718" name="Рисунок 967" descr="9785912826467.jpg"/>
        <xdr:cNvPicPr>
          <a:picLocks noChangeAspect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7871517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806</xdr:row>
      <xdr:rowOff>0</xdr:rowOff>
    </xdr:from>
    <xdr:to>
      <xdr:col>1</xdr:col>
      <xdr:colOff>1200150</xdr:colOff>
      <xdr:row>806</xdr:row>
      <xdr:rowOff>1400175</xdr:rowOff>
    </xdr:to>
    <xdr:pic>
      <xdr:nvPicPr>
        <xdr:cNvPr id="763719" name="Рисунок 801" descr="9785912820700.jpg"/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7160000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811</xdr:row>
      <xdr:rowOff>9525</xdr:rowOff>
    </xdr:from>
    <xdr:to>
      <xdr:col>1</xdr:col>
      <xdr:colOff>1190625</xdr:colOff>
      <xdr:row>811</xdr:row>
      <xdr:rowOff>1409700</xdr:rowOff>
    </xdr:to>
    <xdr:pic>
      <xdr:nvPicPr>
        <xdr:cNvPr id="763720" name="Рисунок 968" descr="9785912821370.jpg"/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012487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812</xdr:row>
      <xdr:rowOff>19050</xdr:rowOff>
    </xdr:from>
    <xdr:to>
      <xdr:col>1</xdr:col>
      <xdr:colOff>1190625</xdr:colOff>
      <xdr:row>812</xdr:row>
      <xdr:rowOff>1390650</xdr:rowOff>
    </xdr:to>
    <xdr:pic>
      <xdr:nvPicPr>
        <xdr:cNvPr id="763721" name="Рисунок 809" descr="9785912823909.jpg"/>
        <xdr:cNvPicPr>
          <a:picLocks noChangeAspect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8297285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817</xdr:row>
      <xdr:rowOff>9525</xdr:rowOff>
    </xdr:from>
    <xdr:to>
      <xdr:col>1</xdr:col>
      <xdr:colOff>1190625</xdr:colOff>
      <xdr:row>818</xdr:row>
      <xdr:rowOff>0</xdr:rowOff>
    </xdr:to>
    <xdr:pic>
      <xdr:nvPicPr>
        <xdr:cNvPr id="763722" name="Рисунок 824" descr="9785912827778.jpg"/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90059450"/>
          <a:ext cx="10191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817</xdr:row>
      <xdr:rowOff>1409700</xdr:rowOff>
    </xdr:from>
    <xdr:to>
      <xdr:col>1</xdr:col>
      <xdr:colOff>1200150</xdr:colOff>
      <xdr:row>818</xdr:row>
      <xdr:rowOff>0</xdr:rowOff>
    </xdr:to>
    <xdr:pic>
      <xdr:nvPicPr>
        <xdr:cNvPr id="763723" name="Рисунок 825" descr="9785912827747.jpg"/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91459625"/>
          <a:ext cx="1028700" cy="95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818</xdr:row>
      <xdr:rowOff>0</xdr:rowOff>
    </xdr:from>
    <xdr:to>
      <xdr:col>1</xdr:col>
      <xdr:colOff>1162050</xdr:colOff>
      <xdr:row>818</xdr:row>
      <xdr:rowOff>1400175</xdr:rowOff>
    </xdr:to>
    <xdr:pic>
      <xdr:nvPicPr>
        <xdr:cNvPr id="763726" name="Рисунок 830" descr="9785912827761.jpg"/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92888375"/>
          <a:ext cx="10191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819</xdr:row>
      <xdr:rowOff>0</xdr:rowOff>
    </xdr:from>
    <xdr:to>
      <xdr:col>1</xdr:col>
      <xdr:colOff>1200150</xdr:colOff>
      <xdr:row>819</xdr:row>
      <xdr:rowOff>1400175</xdr:rowOff>
    </xdr:to>
    <xdr:pic>
      <xdr:nvPicPr>
        <xdr:cNvPr id="763727" name="Рисунок 831" descr="9785912820465.jpg"/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9430760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820</xdr:row>
      <xdr:rowOff>28575</xdr:rowOff>
    </xdr:from>
    <xdr:to>
      <xdr:col>1</xdr:col>
      <xdr:colOff>1219200</xdr:colOff>
      <xdr:row>821</xdr:row>
      <xdr:rowOff>0</xdr:rowOff>
    </xdr:to>
    <xdr:pic>
      <xdr:nvPicPr>
        <xdr:cNvPr id="763728" name="Рисунок 832" descr="9785912823121.jpg"/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95755400"/>
          <a:ext cx="107632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821</xdr:row>
      <xdr:rowOff>9525</xdr:rowOff>
    </xdr:from>
    <xdr:to>
      <xdr:col>1</xdr:col>
      <xdr:colOff>1200150</xdr:colOff>
      <xdr:row>821</xdr:row>
      <xdr:rowOff>1390650</xdr:rowOff>
    </xdr:to>
    <xdr:pic>
      <xdr:nvPicPr>
        <xdr:cNvPr id="763729" name="Рисунок 833" descr="9785912822384.jpg"/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97155575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822</xdr:row>
      <xdr:rowOff>0</xdr:rowOff>
    </xdr:from>
    <xdr:to>
      <xdr:col>1</xdr:col>
      <xdr:colOff>1219200</xdr:colOff>
      <xdr:row>822</xdr:row>
      <xdr:rowOff>1381125</xdr:rowOff>
    </xdr:to>
    <xdr:pic>
      <xdr:nvPicPr>
        <xdr:cNvPr id="763730" name="Рисунок 834" descr="9785912826498.jpg"/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98565275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823</xdr:row>
      <xdr:rowOff>38100</xdr:rowOff>
    </xdr:from>
    <xdr:to>
      <xdr:col>1</xdr:col>
      <xdr:colOff>1200150</xdr:colOff>
      <xdr:row>824</xdr:row>
      <xdr:rowOff>0</xdr:rowOff>
    </xdr:to>
    <xdr:pic>
      <xdr:nvPicPr>
        <xdr:cNvPr id="763731" name="Рисунок 836" descr="9785912820991.jpg"/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400022600"/>
          <a:ext cx="10953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824</xdr:row>
      <xdr:rowOff>38100</xdr:rowOff>
    </xdr:from>
    <xdr:to>
      <xdr:col>1</xdr:col>
      <xdr:colOff>1162050</xdr:colOff>
      <xdr:row>825</xdr:row>
      <xdr:rowOff>0</xdr:rowOff>
    </xdr:to>
    <xdr:pic>
      <xdr:nvPicPr>
        <xdr:cNvPr id="763734" name="Рисунок 840" descr="9785912827730.jpg"/>
        <xdr:cNvPicPr>
          <a:picLocks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04280275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825</xdr:row>
      <xdr:rowOff>19050</xdr:rowOff>
    </xdr:from>
    <xdr:to>
      <xdr:col>1</xdr:col>
      <xdr:colOff>1219200</xdr:colOff>
      <xdr:row>826</xdr:row>
      <xdr:rowOff>9525</xdr:rowOff>
    </xdr:to>
    <xdr:pic>
      <xdr:nvPicPr>
        <xdr:cNvPr id="763735" name="Рисунок 853" descr="9785912828928.jpg"/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05680450"/>
          <a:ext cx="10763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826</xdr:row>
      <xdr:rowOff>28575</xdr:rowOff>
    </xdr:from>
    <xdr:to>
      <xdr:col>1</xdr:col>
      <xdr:colOff>1228725</xdr:colOff>
      <xdr:row>827</xdr:row>
      <xdr:rowOff>0</xdr:rowOff>
    </xdr:to>
    <xdr:pic>
      <xdr:nvPicPr>
        <xdr:cNvPr id="763736" name="Рисунок 854" descr="9785912822117.jpg"/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07109200"/>
          <a:ext cx="10572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827</xdr:row>
      <xdr:rowOff>9525</xdr:rowOff>
    </xdr:from>
    <xdr:to>
      <xdr:col>1</xdr:col>
      <xdr:colOff>1238250</xdr:colOff>
      <xdr:row>827</xdr:row>
      <xdr:rowOff>1390650</xdr:rowOff>
    </xdr:to>
    <xdr:pic>
      <xdr:nvPicPr>
        <xdr:cNvPr id="763737" name="Рисунок 855" descr="9785912822124.jpg"/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40850937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828</xdr:row>
      <xdr:rowOff>0</xdr:rowOff>
    </xdr:from>
    <xdr:to>
      <xdr:col>1</xdr:col>
      <xdr:colOff>1238250</xdr:colOff>
      <xdr:row>828</xdr:row>
      <xdr:rowOff>1381125</xdr:rowOff>
    </xdr:to>
    <xdr:pic>
      <xdr:nvPicPr>
        <xdr:cNvPr id="763738" name="Рисунок 856" descr="9785912824708.jpg"/>
        <xdr:cNvPicPr>
          <a:picLocks noChangeAspect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40991907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829</xdr:row>
      <xdr:rowOff>57150</xdr:rowOff>
    </xdr:from>
    <xdr:to>
      <xdr:col>1</xdr:col>
      <xdr:colOff>1190625</xdr:colOff>
      <xdr:row>830</xdr:row>
      <xdr:rowOff>0</xdr:rowOff>
    </xdr:to>
    <xdr:pic>
      <xdr:nvPicPr>
        <xdr:cNvPr id="763739" name="Рисунок 857" descr="9785912822155.jpg"/>
        <xdr:cNvPicPr>
          <a:picLocks noChangeAspect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113954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830</xdr:row>
      <xdr:rowOff>9525</xdr:rowOff>
    </xdr:from>
    <xdr:to>
      <xdr:col>1</xdr:col>
      <xdr:colOff>1200150</xdr:colOff>
      <xdr:row>830</xdr:row>
      <xdr:rowOff>1409700</xdr:rowOff>
    </xdr:to>
    <xdr:pic>
      <xdr:nvPicPr>
        <xdr:cNvPr id="763740" name="Рисунок 858" descr="9785912824968.jpg"/>
        <xdr:cNvPicPr>
          <a:picLocks noChangeAspect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1276705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26194</xdr:colOff>
      <xdr:row>70</xdr:row>
      <xdr:rowOff>38100</xdr:rowOff>
    </xdr:from>
    <xdr:to>
      <xdr:col>1</xdr:col>
      <xdr:colOff>1273969</xdr:colOff>
      <xdr:row>70</xdr:row>
      <xdr:rowOff>895350</xdr:rowOff>
    </xdr:to>
    <xdr:pic>
      <xdr:nvPicPr>
        <xdr:cNvPr id="763741" name="Рисунок 865" descr="БелАЗ штамп 24 эл.jpg"/>
        <xdr:cNvPicPr>
          <a:picLocks noChangeAspect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382" y="223435069"/>
          <a:ext cx="1247775" cy="857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72</xdr:row>
      <xdr:rowOff>16669</xdr:rowOff>
    </xdr:from>
    <xdr:to>
      <xdr:col>2</xdr:col>
      <xdr:colOff>0</xdr:colOff>
      <xdr:row>72</xdr:row>
      <xdr:rowOff>873919</xdr:rowOff>
    </xdr:to>
    <xdr:pic>
      <xdr:nvPicPr>
        <xdr:cNvPr id="763742" name="Рисунок 866" descr="Два медвежонка штамп 24 эл.jpg"/>
        <xdr:cNvPicPr>
          <a:picLocks noChangeAspect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8" y="225652013"/>
          <a:ext cx="1247775" cy="857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23813</xdr:colOff>
      <xdr:row>73</xdr:row>
      <xdr:rowOff>33338</xdr:rowOff>
    </xdr:from>
    <xdr:to>
      <xdr:col>1</xdr:col>
      <xdr:colOff>1262063</xdr:colOff>
      <xdr:row>73</xdr:row>
      <xdr:rowOff>890588</xdr:rowOff>
    </xdr:to>
    <xdr:pic>
      <xdr:nvPicPr>
        <xdr:cNvPr id="763743" name="Рисунок 867" descr="Джип штамп 24 эл.jpg"/>
        <xdr:cNvPicPr>
          <a:picLocks noChangeAspect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226549744"/>
          <a:ext cx="1238250" cy="857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</xdr:colOff>
      <xdr:row>73</xdr:row>
      <xdr:rowOff>926307</xdr:rowOff>
    </xdr:from>
    <xdr:to>
      <xdr:col>2</xdr:col>
      <xdr:colOff>11906</xdr:colOff>
      <xdr:row>74</xdr:row>
      <xdr:rowOff>883444</xdr:rowOff>
    </xdr:to>
    <xdr:pic>
      <xdr:nvPicPr>
        <xdr:cNvPr id="763745" name="Рисунок 869" descr="Колобок  штамп 24 эл.jpg"/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619" y="227442713"/>
          <a:ext cx="1276350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436</xdr:row>
      <xdr:rowOff>38100</xdr:rowOff>
    </xdr:from>
    <xdr:to>
      <xdr:col>1</xdr:col>
      <xdr:colOff>1209675</xdr:colOff>
      <xdr:row>436</xdr:row>
      <xdr:rowOff>1381125</xdr:rowOff>
    </xdr:to>
    <xdr:pic>
      <xdr:nvPicPr>
        <xdr:cNvPr id="763748" name="Рисунок 871" descr="9785912824302.jpg"/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80180250"/>
          <a:ext cx="10001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730</xdr:row>
      <xdr:rowOff>38100</xdr:rowOff>
    </xdr:from>
    <xdr:to>
      <xdr:col>1</xdr:col>
      <xdr:colOff>1247775</xdr:colOff>
      <xdr:row>731</xdr:row>
      <xdr:rowOff>9525</xdr:rowOff>
    </xdr:to>
    <xdr:pic>
      <xdr:nvPicPr>
        <xdr:cNvPr id="763750" name="Рисунок 871" descr="9785912824470.jpg"/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56328450"/>
          <a:ext cx="118110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734</xdr:row>
      <xdr:rowOff>38100</xdr:rowOff>
    </xdr:from>
    <xdr:to>
      <xdr:col>1</xdr:col>
      <xdr:colOff>1257300</xdr:colOff>
      <xdr:row>734</xdr:row>
      <xdr:rowOff>1371600</xdr:rowOff>
    </xdr:to>
    <xdr:pic>
      <xdr:nvPicPr>
        <xdr:cNvPr id="763751" name="Рисунок 872" descr="9785912824456.jpg"/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64843800"/>
          <a:ext cx="11239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736</xdr:row>
      <xdr:rowOff>9525</xdr:rowOff>
    </xdr:from>
    <xdr:to>
      <xdr:col>1</xdr:col>
      <xdr:colOff>1266825</xdr:colOff>
      <xdr:row>737</xdr:row>
      <xdr:rowOff>0</xdr:rowOff>
    </xdr:to>
    <xdr:pic>
      <xdr:nvPicPr>
        <xdr:cNvPr id="763752" name="Рисунок 873" descr="9785912825446.jpg"/>
        <xdr:cNvPicPr>
          <a:picLocks noChangeAspect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67653675"/>
          <a:ext cx="11715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740</xdr:row>
      <xdr:rowOff>38100</xdr:rowOff>
    </xdr:from>
    <xdr:to>
      <xdr:col>1</xdr:col>
      <xdr:colOff>1247775</xdr:colOff>
      <xdr:row>741</xdr:row>
      <xdr:rowOff>0</xdr:rowOff>
    </xdr:to>
    <xdr:pic>
      <xdr:nvPicPr>
        <xdr:cNvPr id="763754" name="Рисунок 875" descr="9785912826702.jpg"/>
        <xdr:cNvPicPr>
          <a:picLocks noChangeAspect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74778375"/>
          <a:ext cx="11525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746</xdr:row>
      <xdr:rowOff>9525</xdr:rowOff>
    </xdr:from>
    <xdr:to>
      <xdr:col>1</xdr:col>
      <xdr:colOff>1257300</xdr:colOff>
      <xdr:row>746</xdr:row>
      <xdr:rowOff>1409700</xdr:rowOff>
    </xdr:to>
    <xdr:pic>
      <xdr:nvPicPr>
        <xdr:cNvPr id="763756" name="Рисунок 877" descr="9785912825484.jpg"/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84684375"/>
          <a:ext cx="11620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174</xdr:row>
      <xdr:rowOff>76200</xdr:rowOff>
    </xdr:from>
    <xdr:to>
      <xdr:col>1</xdr:col>
      <xdr:colOff>1285875</xdr:colOff>
      <xdr:row>174</xdr:row>
      <xdr:rowOff>1285875</xdr:rowOff>
    </xdr:to>
    <xdr:pic>
      <xdr:nvPicPr>
        <xdr:cNvPr id="763757" name="Рисунок 875" descr="9785000337882.jpg"/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27936225"/>
          <a:ext cx="126682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181</xdr:row>
      <xdr:rowOff>57150</xdr:rowOff>
    </xdr:from>
    <xdr:to>
      <xdr:col>1</xdr:col>
      <xdr:colOff>1285875</xdr:colOff>
      <xdr:row>181</xdr:row>
      <xdr:rowOff>1295400</xdr:rowOff>
    </xdr:to>
    <xdr:pic>
      <xdr:nvPicPr>
        <xdr:cNvPr id="763758" name="Рисунок 876" descr="9785000337868.jpg"/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37851750"/>
          <a:ext cx="127635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191</xdr:row>
      <xdr:rowOff>76200</xdr:rowOff>
    </xdr:from>
    <xdr:to>
      <xdr:col>1</xdr:col>
      <xdr:colOff>1285875</xdr:colOff>
      <xdr:row>191</xdr:row>
      <xdr:rowOff>1295400</xdr:rowOff>
    </xdr:to>
    <xdr:pic>
      <xdr:nvPicPr>
        <xdr:cNvPr id="763759" name="Рисунок 877" descr="9785000337875.jpg"/>
        <xdr:cNvPicPr>
          <a:picLocks noChangeAspect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7805375"/>
          <a:ext cx="1247775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193</xdr:row>
      <xdr:rowOff>76200</xdr:rowOff>
    </xdr:from>
    <xdr:to>
      <xdr:col>1</xdr:col>
      <xdr:colOff>1285875</xdr:colOff>
      <xdr:row>193</xdr:row>
      <xdr:rowOff>1333500</xdr:rowOff>
    </xdr:to>
    <xdr:pic>
      <xdr:nvPicPr>
        <xdr:cNvPr id="763760" name="Рисунок 878" descr="9785000337851.jpg"/>
        <xdr:cNvPicPr>
          <a:picLocks noChangeAspect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50643825"/>
          <a:ext cx="127635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834</xdr:row>
      <xdr:rowOff>28575</xdr:rowOff>
    </xdr:from>
    <xdr:to>
      <xdr:col>1</xdr:col>
      <xdr:colOff>1190625</xdr:colOff>
      <xdr:row>834</xdr:row>
      <xdr:rowOff>1400175</xdr:rowOff>
    </xdr:to>
    <xdr:pic>
      <xdr:nvPicPr>
        <xdr:cNvPr id="763766" name="Рисунок 2"/>
        <xdr:cNvPicPr>
          <a:picLocks noChangeAspect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18463000"/>
          <a:ext cx="104775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833</xdr:row>
      <xdr:rowOff>28575</xdr:rowOff>
    </xdr:from>
    <xdr:to>
      <xdr:col>1</xdr:col>
      <xdr:colOff>1190625</xdr:colOff>
      <xdr:row>833</xdr:row>
      <xdr:rowOff>1400175</xdr:rowOff>
    </xdr:to>
    <xdr:pic>
      <xdr:nvPicPr>
        <xdr:cNvPr id="763767" name="Рисунок 3"/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17043775"/>
          <a:ext cx="104775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832</xdr:row>
      <xdr:rowOff>57150</xdr:rowOff>
    </xdr:from>
    <xdr:to>
      <xdr:col>1</xdr:col>
      <xdr:colOff>1181100</xdr:colOff>
      <xdr:row>833</xdr:row>
      <xdr:rowOff>9525</xdr:rowOff>
    </xdr:to>
    <xdr:pic>
      <xdr:nvPicPr>
        <xdr:cNvPr id="763768" name="Рисунок 4"/>
        <xdr:cNvPicPr>
          <a:picLocks noChangeAspect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15653125"/>
          <a:ext cx="104775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831</xdr:row>
      <xdr:rowOff>0</xdr:rowOff>
    </xdr:from>
    <xdr:to>
      <xdr:col>1</xdr:col>
      <xdr:colOff>1200150</xdr:colOff>
      <xdr:row>831</xdr:row>
      <xdr:rowOff>1371600</xdr:rowOff>
    </xdr:to>
    <xdr:pic>
      <xdr:nvPicPr>
        <xdr:cNvPr id="763769" name="Рисунок 5"/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14176750"/>
          <a:ext cx="102870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328</xdr:row>
      <xdr:rowOff>9525</xdr:rowOff>
    </xdr:from>
    <xdr:to>
      <xdr:col>1</xdr:col>
      <xdr:colOff>1133475</xdr:colOff>
      <xdr:row>328</xdr:row>
      <xdr:rowOff>1381125</xdr:rowOff>
    </xdr:to>
    <xdr:pic>
      <xdr:nvPicPr>
        <xdr:cNvPr id="763771" name="Рисунок 2"/>
        <xdr:cNvPicPr>
          <a:picLocks noChangeAspect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9398250"/>
          <a:ext cx="1019175" cy="137160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423</xdr:row>
      <xdr:rowOff>57150</xdr:rowOff>
    </xdr:from>
    <xdr:to>
      <xdr:col>1</xdr:col>
      <xdr:colOff>1257300</xdr:colOff>
      <xdr:row>423</xdr:row>
      <xdr:rowOff>1419225</xdr:rowOff>
    </xdr:to>
    <xdr:pic>
      <xdr:nvPicPr>
        <xdr:cNvPr id="763774" name="Рисунок 5"/>
        <xdr:cNvPicPr>
          <a:picLocks noChangeAspect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62863800"/>
          <a:ext cx="1038225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431</xdr:row>
      <xdr:rowOff>57150</xdr:rowOff>
    </xdr:from>
    <xdr:to>
      <xdr:col>1</xdr:col>
      <xdr:colOff>1266825</xdr:colOff>
      <xdr:row>432</xdr:row>
      <xdr:rowOff>0</xdr:rowOff>
    </xdr:to>
    <xdr:pic>
      <xdr:nvPicPr>
        <xdr:cNvPr id="763775" name="Рисунок 6"/>
        <xdr:cNvPicPr>
          <a:picLocks noChangeAspect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7357942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449</xdr:row>
      <xdr:rowOff>28575</xdr:rowOff>
    </xdr:from>
    <xdr:to>
      <xdr:col>1</xdr:col>
      <xdr:colOff>1190625</xdr:colOff>
      <xdr:row>449</xdr:row>
      <xdr:rowOff>1400175</xdr:rowOff>
    </xdr:to>
    <xdr:pic>
      <xdr:nvPicPr>
        <xdr:cNvPr id="763776" name="Рисунок 7"/>
        <xdr:cNvPicPr>
          <a:picLocks noChangeAspect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9829680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429</xdr:row>
      <xdr:rowOff>28575</xdr:rowOff>
    </xdr:from>
    <xdr:to>
      <xdr:col>1</xdr:col>
      <xdr:colOff>1190625</xdr:colOff>
      <xdr:row>429</xdr:row>
      <xdr:rowOff>1400175</xdr:rowOff>
    </xdr:to>
    <xdr:pic>
      <xdr:nvPicPr>
        <xdr:cNvPr id="763777" name="Рисунок 8"/>
        <xdr:cNvPicPr>
          <a:picLocks noChangeAspect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71350575"/>
          <a:ext cx="1019175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719</xdr:row>
      <xdr:rowOff>28575</xdr:rowOff>
    </xdr:from>
    <xdr:to>
      <xdr:col>1</xdr:col>
      <xdr:colOff>1200150</xdr:colOff>
      <xdr:row>719</xdr:row>
      <xdr:rowOff>1390650</xdr:rowOff>
    </xdr:to>
    <xdr:pic>
      <xdr:nvPicPr>
        <xdr:cNvPr id="763780" name="Рисунок 711" descr="9785912822612.jpg"/>
        <xdr:cNvPicPr>
          <a:picLocks noChangeAspect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09170175"/>
          <a:ext cx="10858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749</xdr:row>
      <xdr:rowOff>28575</xdr:rowOff>
    </xdr:from>
    <xdr:to>
      <xdr:col>1</xdr:col>
      <xdr:colOff>1200150</xdr:colOff>
      <xdr:row>749</xdr:row>
      <xdr:rowOff>1390650</xdr:rowOff>
    </xdr:to>
    <xdr:pic>
      <xdr:nvPicPr>
        <xdr:cNvPr id="763781" name="Рисунок 625" descr="9785912825958.jpg"/>
        <xdr:cNvPicPr>
          <a:picLocks noChangeAspect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88094325"/>
          <a:ext cx="10668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750</xdr:row>
      <xdr:rowOff>0</xdr:rowOff>
    </xdr:from>
    <xdr:to>
      <xdr:col>1</xdr:col>
      <xdr:colOff>1200150</xdr:colOff>
      <xdr:row>750</xdr:row>
      <xdr:rowOff>1381125</xdr:rowOff>
    </xdr:to>
    <xdr:pic>
      <xdr:nvPicPr>
        <xdr:cNvPr id="763782" name="Рисунок 627" descr="9785912825897.jpg"/>
        <xdr:cNvPicPr>
          <a:picLocks noChangeAspect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89484975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751</xdr:row>
      <xdr:rowOff>38100</xdr:rowOff>
    </xdr:from>
    <xdr:to>
      <xdr:col>1</xdr:col>
      <xdr:colOff>1228725</xdr:colOff>
      <xdr:row>751</xdr:row>
      <xdr:rowOff>1400175</xdr:rowOff>
    </xdr:to>
    <xdr:pic>
      <xdr:nvPicPr>
        <xdr:cNvPr id="763783" name="Рисунок 629" descr="9785912825941.jpg"/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9094230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751</xdr:row>
      <xdr:rowOff>1409700</xdr:rowOff>
    </xdr:from>
    <xdr:to>
      <xdr:col>1</xdr:col>
      <xdr:colOff>1228725</xdr:colOff>
      <xdr:row>752</xdr:row>
      <xdr:rowOff>1362075</xdr:rowOff>
    </xdr:to>
    <xdr:pic>
      <xdr:nvPicPr>
        <xdr:cNvPr id="763784" name="Рисунок 630" descr="9785912825927.jpg"/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9231390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753</xdr:row>
      <xdr:rowOff>9525</xdr:rowOff>
    </xdr:from>
    <xdr:to>
      <xdr:col>1</xdr:col>
      <xdr:colOff>1228725</xdr:colOff>
      <xdr:row>753</xdr:row>
      <xdr:rowOff>1371600</xdr:rowOff>
    </xdr:to>
    <xdr:pic>
      <xdr:nvPicPr>
        <xdr:cNvPr id="763785" name="Рисунок 631" descr="9785912826764.jpg"/>
        <xdr:cNvPicPr>
          <a:picLocks noChangeAspect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9375217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772</xdr:row>
      <xdr:rowOff>85725</xdr:rowOff>
    </xdr:from>
    <xdr:to>
      <xdr:col>1</xdr:col>
      <xdr:colOff>1285875</xdr:colOff>
      <xdr:row>772</xdr:row>
      <xdr:rowOff>1295400</xdr:rowOff>
    </xdr:to>
    <xdr:pic>
      <xdr:nvPicPr>
        <xdr:cNvPr id="763786" name="Рисунок 898" descr="9785912827907.jpg"/>
        <xdr:cNvPicPr>
          <a:picLocks noChangeAspect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19231550"/>
          <a:ext cx="124777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773</xdr:row>
      <xdr:rowOff>85725</xdr:rowOff>
    </xdr:from>
    <xdr:to>
      <xdr:col>1</xdr:col>
      <xdr:colOff>1285875</xdr:colOff>
      <xdr:row>773</xdr:row>
      <xdr:rowOff>1266825</xdr:rowOff>
    </xdr:to>
    <xdr:pic>
      <xdr:nvPicPr>
        <xdr:cNvPr id="763787" name="Рисунок 900" descr="9785912827969.jpg"/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320650775"/>
          <a:ext cx="1266825" cy="11811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774</xdr:row>
      <xdr:rowOff>123825</xdr:rowOff>
    </xdr:from>
    <xdr:to>
      <xdr:col>1</xdr:col>
      <xdr:colOff>1285875</xdr:colOff>
      <xdr:row>774</xdr:row>
      <xdr:rowOff>1285875</xdr:rowOff>
    </xdr:to>
    <xdr:pic>
      <xdr:nvPicPr>
        <xdr:cNvPr id="763788" name="Рисунок 902" descr="9785912827853.jpg"/>
        <xdr:cNvPicPr>
          <a:picLocks noChangeAspect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22108100"/>
          <a:ext cx="1276350" cy="11620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776</xdr:row>
      <xdr:rowOff>0</xdr:rowOff>
    </xdr:from>
    <xdr:to>
      <xdr:col>1</xdr:col>
      <xdr:colOff>1228725</xdr:colOff>
      <xdr:row>776</xdr:row>
      <xdr:rowOff>1400175</xdr:rowOff>
    </xdr:to>
    <xdr:pic>
      <xdr:nvPicPr>
        <xdr:cNvPr id="763789" name="Рисунок 865" descr="9785912825286.jpg"/>
        <xdr:cNvPicPr>
          <a:picLocks noChangeAspect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23908325"/>
          <a:ext cx="10858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178593</xdr:colOff>
      <xdr:row>780</xdr:row>
      <xdr:rowOff>0</xdr:rowOff>
    </xdr:from>
    <xdr:to>
      <xdr:col>2</xdr:col>
      <xdr:colOff>26193</xdr:colOff>
      <xdr:row>780</xdr:row>
      <xdr:rowOff>1409700</xdr:rowOff>
    </xdr:to>
    <xdr:pic>
      <xdr:nvPicPr>
        <xdr:cNvPr id="763790" name="Рисунок 866" descr="9785912821950.jpg"/>
        <xdr:cNvPicPr>
          <a:picLocks noChangeAspect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" y="1328594625"/>
          <a:ext cx="11334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169069</xdr:colOff>
      <xdr:row>781</xdr:row>
      <xdr:rowOff>7144</xdr:rowOff>
    </xdr:from>
    <xdr:to>
      <xdr:col>1</xdr:col>
      <xdr:colOff>1235869</xdr:colOff>
      <xdr:row>781</xdr:row>
      <xdr:rowOff>1414463</xdr:rowOff>
    </xdr:to>
    <xdr:pic>
      <xdr:nvPicPr>
        <xdr:cNvPr id="763791" name="Рисунок 867" descr="9785912825699.jpg"/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257" y="1330018613"/>
          <a:ext cx="1066800" cy="1407319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782</xdr:row>
      <xdr:rowOff>9525</xdr:rowOff>
    </xdr:from>
    <xdr:to>
      <xdr:col>1</xdr:col>
      <xdr:colOff>1259681</xdr:colOff>
      <xdr:row>782</xdr:row>
      <xdr:rowOff>1409700</xdr:rowOff>
    </xdr:to>
    <xdr:pic>
      <xdr:nvPicPr>
        <xdr:cNvPr id="763792" name="Рисунок 868" descr="9785912825675.jpg"/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4" y="1331437838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207169</xdr:colOff>
      <xdr:row>783</xdr:row>
      <xdr:rowOff>19050</xdr:rowOff>
    </xdr:from>
    <xdr:to>
      <xdr:col>1</xdr:col>
      <xdr:colOff>1264444</xdr:colOff>
      <xdr:row>784</xdr:row>
      <xdr:rowOff>0</xdr:rowOff>
    </xdr:to>
    <xdr:pic>
      <xdr:nvPicPr>
        <xdr:cNvPr id="763793" name="Рисунок 869" descr="9785912827273.jpg"/>
        <xdr:cNvPicPr>
          <a:picLocks noChangeAspect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357" y="1332864206"/>
          <a:ext cx="1057275" cy="1397794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784</xdr:row>
      <xdr:rowOff>23813</xdr:rowOff>
    </xdr:from>
    <xdr:to>
      <xdr:col>1</xdr:col>
      <xdr:colOff>1219200</xdr:colOff>
      <xdr:row>784</xdr:row>
      <xdr:rowOff>1404938</xdr:rowOff>
    </xdr:to>
    <xdr:pic>
      <xdr:nvPicPr>
        <xdr:cNvPr id="763795" name="Рисунок 872" descr="9785912823725.jpg"/>
        <xdr:cNvPicPr>
          <a:picLocks noChangeAspect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1335702657"/>
          <a:ext cx="10763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154782</xdr:colOff>
      <xdr:row>785</xdr:row>
      <xdr:rowOff>30956</xdr:rowOff>
    </xdr:from>
    <xdr:to>
      <xdr:col>1</xdr:col>
      <xdr:colOff>1212057</xdr:colOff>
      <xdr:row>785</xdr:row>
      <xdr:rowOff>1402556</xdr:rowOff>
    </xdr:to>
    <xdr:pic>
      <xdr:nvPicPr>
        <xdr:cNvPr id="763796" name="Рисунок 873" descr="9785912825682.jpg"/>
        <xdr:cNvPicPr>
          <a:picLocks noChangeAspect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70" y="1337126644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157163</xdr:colOff>
      <xdr:row>786</xdr:row>
      <xdr:rowOff>35719</xdr:rowOff>
    </xdr:from>
    <xdr:to>
      <xdr:col>1</xdr:col>
      <xdr:colOff>1223963</xdr:colOff>
      <xdr:row>787</xdr:row>
      <xdr:rowOff>28575</xdr:rowOff>
    </xdr:to>
    <xdr:pic>
      <xdr:nvPicPr>
        <xdr:cNvPr id="763797" name="Рисунок 874" descr="9785912827242.jpg"/>
        <xdr:cNvPicPr>
          <a:picLocks noChangeAspect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1338548250"/>
          <a:ext cx="10668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166688</xdr:colOff>
      <xdr:row>787</xdr:row>
      <xdr:rowOff>45243</xdr:rowOff>
    </xdr:from>
    <xdr:to>
      <xdr:col>1</xdr:col>
      <xdr:colOff>1271588</xdr:colOff>
      <xdr:row>788</xdr:row>
      <xdr:rowOff>35718</xdr:rowOff>
    </xdr:to>
    <xdr:pic>
      <xdr:nvPicPr>
        <xdr:cNvPr id="763798" name="Рисунок 875" descr="9785912827259.jpg"/>
        <xdr:cNvPicPr>
          <a:picLocks noChangeAspect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1339974618"/>
          <a:ext cx="1104900" cy="1407319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64</xdr:row>
      <xdr:rowOff>9525</xdr:rowOff>
    </xdr:from>
    <xdr:to>
      <xdr:col>1</xdr:col>
      <xdr:colOff>1247775</xdr:colOff>
      <xdr:row>64</xdr:row>
      <xdr:rowOff>1390650</xdr:rowOff>
    </xdr:to>
    <xdr:pic>
      <xdr:nvPicPr>
        <xdr:cNvPr id="763799" name="Рисунок 876" descr="9785912827235.jpg"/>
        <xdr:cNvPicPr>
          <a:picLocks noChangeAspect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38110100"/>
          <a:ext cx="10763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142874</xdr:colOff>
      <xdr:row>788</xdr:row>
      <xdr:rowOff>23813</xdr:rowOff>
    </xdr:from>
    <xdr:to>
      <xdr:col>1</xdr:col>
      <xdr:colOff>1228724</xdr:colOff>
      <xdr:row>789</xdr:row>
      <xdr:rowOff>26194</xdr:rowOff>
    </xdr:to>
    <xdr:pic>
      <xdr:nvPicPr>
        <xdr:cNvPr id="763800" name="Рисунок 878" descr="9785912825705.jpg"/>
        <xdr:cNvPicPr>
          <a:picLocks noChangeAspect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" y="1341370032"/>
          <a:ext cx="108585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180976</xdr:colOff>
      <xdr:row>788</xdr:row>
      <xdr:rowOff>1402557</xdr:rowOff>
    </xdr:from>
    <xdr:to>
      <xdr:col>1</xdr:col>
      <xdr:colOff>1266826</xdr:colOff>
      <xdr:row>789</xdr:row>
      <xdr:rowOff>1393031</xdr:rowOff>
    </xdr:to>
    <xdr:pic>
      <xdr:nvPicPr>
        <xdr:cNvPr id="763801" name="Рисунок 879" descr="9785912825712.jpg"/>
        <xdr:cNvPicPr>
          <a:picLocks noChangeAspect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4" y="1342748776"/>
          <a:ext cx="1085850" cy="1407318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790</xdr:row>
      <xdr:rowOff>11907</xdr:rowOff>
    </xdr:from>
    <xdr:to>
      <xdr:col>1</xdr:col>
      <xdr:colOff>1247775</xdr:colOff>
      <xdr:row>790</xdr:row>
      <xdr:rowOff>1412082</xdr:rowOff>
    </xdr:to>
    <xdr:pic>
      <xdr:nvPicPr>
        <xdr:cNvPr id="763802" name="Рисунок 881" descr="9785912820250.jpg"/>
        <xdr:cNvPicPr>
          <a:picLocks noChangeAspect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3" y="1344191813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157163</xdr:colOff>
      <xdr:row>791</xdr:row>
      <xdr:rowOff>54770</xdr:rowOff>
    </xdr:from>
    <xdr:to>
      <xdr:col>1</xdr:col>
      <xdr:colOff>1214438</xdr:colOff>
      <xdr:row>791</xdr:row>
      <xdr:rowOff>1404938</xdr:rowOff>
    </xdr:to>
    <xdr:pic>
      <xdr:nvPicPr>
        <xdr:cNvPr id="763803" name="Рисунок 882" descr="9785912821820.jpg"/>
        <xdr:cNvPicPr>
          <a:picLocks noChangeAspect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1345651520"/>
          <a:ext cx="1057275" cy="1350168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121443</xdr:colOff>
      <xdr:row>792</xdr:row>
      <xdr:rowOff>11906</xdr:rowOff>
    </xdr:from>
    <xdr:to>
      <xdr:col>1</xdr:col>
      <xdr:colOff>1207293</xdr:colOff>
      <xdr:row>792</xdr:row>
      <xdr:rowOff>1412081</xdr:rowOff>
    </xdr:to>
    <xdr:pic>
      <xdr:nvPicPr>
        <xdr:cNvPr id="763805" name="Рисунок 884" descr="9785912827198.jpg"/>
        <xdr:cNvPicPr>
          <a:picLocks noChangeAspect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1347025500"/>
          <a:ext cx="10858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65</xdr:row>
      <xdr:rowOff>9525</xdr:rowOff>
    </xdr:from>
    <xdr:to>
      <xdr:col>1</xdr:col>
      <xdr:colOff>1247775</xdr:colOff>
      <xdr:row>66</xdr:row>
      <xdr:rowOff>0</xdr:rowOff>
    </xdr:to>
    <xdr:pic>
      <xdr:nvPicPr>
        <xdr:cNvPr id="763808" name="Рисунок 888" descr="9785912827280.jpg"/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50883125"/>
          <a:ext cx="10763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97632</xdr:colOff>
      <xdr:row>794</xdr:row>
      <xdr:rowOff>26194</xdr:rowOff>
    </xdr:from>
    <xdr:to>
      <xdr:col>1</xdr:col>
      <xdr:colOff>1164432</xdr:colOff>
      <xdr:row>794</xdr:row>
      <xdr:rowOff>1414463</xdr:rowOff>
    </xdr:to>
    <xdr:pic>
      <xdr:nvPicPr>
        <xdr:cNvPr id="763809" name="Рисунок 889" descr="9785912825743.jpg"/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820" y="1351290319"/>
          <a:ext cx="1066800" cy="1388269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109537</xdr:colOff>
      <xdr:row>795</xdr:row>
      <xdr:rowOff>42863</xdr:rowOff>
    </xdr:from>
    <xdr:to>
      <xdr:col>1</xdr:col>
      <xdr:colOff>1166812</xdr:colOff>
      <xdr:row>795</xdr:row>
      <xdr:rowOff>1414463</xdr:rowOff>
    </xdr:to>
    <xdr:pic>
      <xdr:nvPicPr>
        <xdr:cNvPr id="763810" name="Рисунок 890" descr="9785912825323.jpg"/>
        <xdr:cNvPicPr>
          <a:picLocks noChangeAspect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52723832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147637</xdr:colOff>
      <xdr:row>796</xdr:row>
      <xdr:rowOff>40482</xdr:rowOff>
    </xdr:from>
    <xdr:to>
      <xdr:col>1</xdr:col>
      <xdr:colOff>1204912</xdr:colOff>
      <xdr:row>797</xdr:row>
      <xdr:rowOff>11907</xdr:rowOff>
    </xdr:to>
    <xdr:pic>
      <xdr:nvPicPr>
        <xdr:cNvPr id="763811" name="Рисунок 891" descr="9785912821226.jpg"/>
        <xdr:cNvPicPr>
          <a:picLocks noChangeAspect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354138295"/>
          <a:ext cx="1057275" cy="1388268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66</xdr:row>
      <xdr:rowOff>38100</xdr:rowOff>
    </xdr:from>
    <xdr:to>
      <xdr:col>1</xdr:col>
      <xdr:colOff>1247775</xdr:colOff>
      <xdr:row>67</xdr:row>
      <xdr:rowOff>0</xdr:rowOff>
    </xdr:to>
    <xdr:pic>
      <xdr:nvPicPr>
        <xdr:cNvPr id="763812" name="Рисунок 892" descr="9785912825330.jpg"/>
        <xdr:cNvPicPr>
          <a:picLocks noChangeAspect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56588600"/>
          <a:ext cx="11049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157162</xdr:colOff>
      <xdr:row>797</xdr:row>
      <xdr:rowOff>33337</xdr:rowOff>
    </xdr:from>
    <xdr:to>
      <xdr:col>1</xdr:col>
      <xdr:colOff>1214437</xdr:colOff>
      <xdr:row>797</xdr:row>
      <xdr:rowOff>1414462</xdr:rowOff>
    </xdr:to>
    <xdr:pic>
      <xdr:nvPicPr>
        <xdr:cNvPr id="763814" name="Рисунок 895" descr="9785912821998.jpg"/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55547993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105</xdr:row>
      <xdr:rowOff>28575</xdr:rowOff>
    </xdr:from>
    <xdr:to>
      <xdr:col>1</xdr:col>
      <xdr:colOff>1219200</xdr:colOff>
      <xdr:row>105</xdr:row>
      <xdr:rowOff>1371600</xdr:rowOff>
    </xdr:to>
    <xdr:pic>
      <xdr:nvPicPr>
        <xdr:cNvPr id="763824" name="Рисунок 904" descr="9785000337905.jpg"/>
        <xdr:cNvPicPr>
          <a:picLocks noChangeAspect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7704650"/>
          <a:ext cx="105727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107</xdr:row>
      <xdr:rowOff>38100</xdr:rowOff>
    </xdr:from>
    <xdr:to>
      <xdr:col>1</xdr:col>
      <xdr:colOff>1219200</xdr:colOff>
      <xdr:row>107</xdr:row>
      <xdr:rowOff>1400175</xdr:rowOff>
    </xdr:to>
    <xdr:pic>
      <xdr:nvPicPr>
        <xdr:cNvPr id="763825" name="Рисунок 905" descr="9785000337899.jpg"/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0552625"/>
          <a:ext cx="1085850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108</xdr:row>
      <xdr:rowOff>28575</xdr:rowOff>
    </xdr:from>
    <xdr:to>
      <xdr:col>1</xdr:col>
      <xdr:colOff>1200150</xdr:colOff>
      <xdr:row>108</xdr:row>
      <xdr:rowOff>1400175</xdr:rowOff>
    </xdr:to>
    <xdr:pic>
      <xdr:nvPicPr>
        <xdr:cNvPr id="763826" name="Рисунок 906" descr="9785000337912.jpg"/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1962325"/>
          <a:ext cx="1095375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109</xdr:row>
      <xdr:rowOff>9525</xdr:rowOff>
    </xdr:from>
    <xdr:to>
      <xdr:col>1</xdr:col>
      <xdr:colOff>1238250</xdr:colOff>
      <xdr:row>109</xdr:row>
      <xdr:rowOff>1409700</xdr:rowOff>
    </xdr:to>
    <xdr:pic>
      <xdr:nvPicPr>
        <xdr:cNvPr id="763827" name="Рисунок 907" descr="9785000337929.jpg"/>
        <xdr:cNvPicPr>
          <a:picLocks noChangeAspect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3362500"/>
          <a:ext cx="1104900" cy="14001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472</xdr:row>
      <xdr:rowOff>28575</xdr:rowOff>
    </xdr:from>
    <xdr:to>
      <xdr:col>1</xdr:col>
      <xdr:colOff>1190625</xdr:colOff>
      <xdr:row>472</xdr:row>
      <xdr:rowOff>1390650</xdr:rowOff>
    </xdr:to>
    <xdr:pic>
      <xdr:nvPicPr>
        <xdr:cNvPr id="763832" name="Рисунок 36" descr="9785000336984.jpg"/>
        <xdr:cNvPicPr>
          <a:picLocks noChangeAspect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27338525"/>
          <a:ext cx="11430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458</xdr:row>
      <xdr:rowOff>38100</xdr:rowOff>
    </xdr:from>
    <xdr:to>
      <xdr:col>1</xdr:col>
      <xdr:colOff>1162050</xdr:colOff>
      <xdr:row>458</xdr:row>
      <xdr:rowOff>1343025</xdr:rowOff>
    </xdr:to>
    <xdr:pic>
      <xdr:nvPicPr>
        <xdr:cNvPr id="763833" name="Рисунок 25" descr="9785000337103.jpg"/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07478900"/>
          <a:ext cx="1104900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71</xdr:row>
      <xdr:rowOff>38100</xdr:rowOff>
    </xdr:from>
    <xdr:to>
      <xdr:col>1</xdr:col>
      <xdr:colOff>1114425</xdr:colOff>
      <xdr:row>71</xdr:row>
      <xdr:rowOff>1343025</xdr:rowOff>
    </xdr:to>
    <xdr:pic>
      <xdr:nvPicPr>
        <xdr:cNvPr id="763840" name="Рисунок 911" descr="4673738097v01.jpg"/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2589650"/>
          <a:ext cx="923925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216694</xdr:colOff>
      <xdr:row>75</xdr:row>
      <xdr:rowOff>16669</xdr:rowOff>
    </xdr:from>
    <xdr:to>
      <xdr:col>1</xdr:col>
      <xdr:colOff>1178719</xdr:colOff>
      <xdr:row>75</xdr:row>
      <xdr:rowOff>1378744</xdr:rowOff>
    </xdr:to>
    <xdr:pic>
      <xdr:nvPicPr>
        <xdr:cNvPr id="763844" name="Рисунок 916" descr="4673738097v06.jpg"/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882" y="1243219669"/>
          <a:ext cx="9620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862</xdr:row>
      <xdr:rowOff>33337</xdr:rowOff>
    </xdr:from>
    <xdr:to>
      <xdr:col>1</xdr:col>
      <xdr:colOff>1133475</xdr:colOff>
      <xdr:row>862</xdr:row>
      <xdr:rowOff>1404937</xdr:rowOff>
    </xdr:to>
    <xdr:pic>
      <xdr:nvPicPr>
        <xdr:cNvPr id="763845" name="Рисунок 917" descr="4673738097v07.jpg"/>
        <xdr:cNvPicPr>
          <a:picLocks noChangeAspect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3" y="1223543400"/>
          <a:ext cx="9715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672</xdr:row>
      <xdr:rowOff>38100</xdr:rowOff>
    </xdr:from>
    <xdr:to>
      <xdr:col>1</xdr:col>
      <xdr:colOff>1143000</xdr:colOff>
      <xdr:row>672</xdr:row>
      <xdr:rowOff>1390650</xdr:rowOff>
    </xdr:to>
    <xdr:pic>
      <xdr:nvPicPr>
        <xdr:cNvPr id="763848" name="Рисунок 3"/>
        <xdr:cNvPicPr>
          <a:picLocks noChangeAspect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41361700"/>
          <a:ext cx="971550" cy="1352550"/>
        </a:xfrm>
        <a:prstGeom prst="rect">
          <a:avLst/>
        </a:prstGeom>
        <a:noFill/>
        <a:ln w="1270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673</xdr:row>
      <xdr:rowOff>9525</xdr:rowOff>
    </xdr:from>
    <xdr:to>
      <xdr:col>1</xdr:col>
      <xdr:colOff>1104900</xdr:colOff>
      <xdr:row>673</xdr:row>
      <xdr:rowOff>1438275</xdr:rowOff>
    </xdr:to>
    <xdr:pic>
      <xdr:nvPicPr>
        <xdr:cNvPr id="763849" name="Рисунок 4"/>
        <xdr:cNvPicPr>
          <a:picLocks noChangeAspect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42771400"/>
          <a:ext cx="9525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671</xdr:row>
      <xdr:rowOff>9525</xdr:rowOff>
    </xdr:from>
    <xdr:to>
      <xdr:col>1</xdr:col>
      <xdr:colOff>1152525</xdr:colOff>
      <xdr:row>672</xdr:row>
      <xdr:rowOff>9525</xdr:rowOff>
    </xdr:to>
    <xdr:pic>
      <xdr:nvPicPr>
        <xdr:cNvPr id="763867" name="Рисунок 2"/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39894850"/>
          <a:ext cx="10191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104</xdr:row>
      <xdr:rowOff>9525</xdr:rowOff>
    </xdr:from>
    <xdr:to>
      <xdr:col>1</xdr:col>
      <xdr:colOff>1238250</xdr:colOff>
      <xdr:row>105</xdr:row>
      <xdr:rowOff>19050</xdr:rowOff>
    </xdr:to>
    <xdr:pic>
      <xdr:nvPicPr>
        <xdr:cNvPr id="763868" name="Рисунок 916" descr="в лесу.jpg"/>
        <xdr:cNvPicPr>
          <a:picLocks noChangeAspect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26266375"/>
          <a:ext cx="1133475" cy="1428750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106</xdr:row>
      <xdr:rowOff>0</xdr:rowOff>
    </xdr:from>
    <xdr:to>
      <xdr:col>1</xdr:col>
      <xdr:colOff>1238250</xdr:colOff>
      <xdr:row>106</xdr:row>
      <xdr:rowOff>1400175</xdr:rowOff>
    </xdr:to>
    <xdr:pic>
      <xdr:nvPicPr>
        <xdr:cNvPr id="763869" name="Рисунок 917" descr="9785000338216 (1).jpg"/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29095300"/>
          <a:ext cx="1114425" cy="14001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110</xdr:row>
      <xdr:rowOff>28575</xdr:rowOff>
    </xdr:from>
    <xdr:to>
      <xdr:col>1</xdr:col>
      <xdr:colOff>1238250</xdr:colOff>
      <xdr:row>110</xdr:row>
      <xdr:rowOff>1400175</xdr:rowOff>
    </xdr:to>
    <xdr:pic>
      <xdr:nvPicPr>
        <xdr:cNvPr id="763870" name="Рисунок 918" descr="9785000338247.jpg"/>
        <xdr:cNvPicPr>
          <a:picLocks noChangeAspect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34800775"/>
          <a:ext cx="1171575" cy="137160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103</xdr:row>
      <xdr:rowOff>38100</xdr:rowOff>
    </xdr:from>
    <xdr:to>
      <xdr:col>1</xdr:col>
      <xdr:colOff>1238250</xdr:colOff>
      <xdr:row>103</xdr:row>
      <xdr:rowOff>1400175</xdr:rowOff>
    </xdr:to>
    <xdr:pic>
      <xdr:nvPicPr>
        <xdr:cNvPr id="763871" name="Рисунок 919" descr="9785000338230.jpg"/>
        <xdr:cNvPicPr>
          <a:picLocks noChangeAspect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4875725"/>
          <a:ext cx="1181100" cy="1362075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76</xdr:row>
      <xdr:rowOff>0</xdr:rowOff>
    </xdr:from>
    <xdr:to>
      <xdr:col>1</xdr:col>
      <xdr:colOff>1152525</xdr:colOff>
      <xdr:row>76</xdr:row>
      <xdr:rowOff>1381125</xdr:rowOff>
    </xdr:to>
    <xdr:pic>
      <xdr:nvPicPr>
        <xdr:cNvPr id="763878" name="Рисунок 924" descr="4673738097v08.jpg"/>
        <xdr:cNvPicPr>
          <a:picLocks noChangeAspect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32420700"/>
          <a:ext cx="962025" cy="1381125"/>
        </a:xfrm>
        <a:prstGeom prst="rect">
          <a:avLst/>
        </a:prstGeom>
        <a:noFill/>
        <a:ln w="19050">
          <a:solidFill>
            <a:srgbClr val="5A278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674</xdr:row>
      <xdr:rowOff>76200</xdr:rowOff>
    </xdr:from>
    <xdr:to>
      <xdr:col>1</xdr:col>
      <xdr:colOff>1038225</xdr:colOff>
      <xdr:row>674</xdr:row>
      <xdr:rowOff>1428750</xdr:rowOff>
    </xdr:to>
    <xdr:pic>
      <xdr:nvPicPr>
        <xdr:cNvPr id="763906" name="Рисунок 2"/>
        <xdr:cNvPicPr>
          <a:picLocks noChangeAspect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44276350"/>
          <a:ext cx="866775" cy="1352550"/>
        </a:xfrm>
        <a:prstGeom prst="rect">
          <a:avLst/>
        </a:prstGeom>
        <a:noFill/>
        <a:ln w="19050">
          <a:solidFill>
            <a:srgbClr val="93CDD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485</xdr:row>
      <xdr:rowOff>0</xdr:rowOff>
    </xdr:from>
    <xdr:to>
      <xdr:col>6</xdr:col>
      <xdr:colOff>1447800</xdr:colOff>
      <xdr:row>485</xdr:row>
      <xdr:rowOff>4763</xdr:rowOff>
    </xdr:to>
    <xdr:pic>
      <xdr:nvPicPr>
        <xdr:cNvPr id="763907" name="Рисунок 1"/>
        <xdr:cNvPicPr>
          <a:picLocks noChangeAspect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4444" y="882312656"/>
          <a:ext cx="1362075" cy="57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484</xdr:row>
      <xdr:rowOff>38100</xdr:rowOff>
    </xdr:from>
    <xdr:to>
      <xdr:col>1</xdr:col>
      <xdr:colOff>1276350</xdr:colOff>
      <xdr:row>484</xdr:row>
      <xdr:rowOff>1038225</xdr:rowOff>
    </xdr:to>
    <xdr:pic>
      <xdr:nvPicPr>
        <xdr:cNvPr id="763908" name="Рисунок 3"/>
        <xdr:cNvPicPr>
          <a:picLocks noChangeAspect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8" y="880564819"/>
          <a:ext cx="1257300" cy="1000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447</xdr:row>
      <xdr:rowOff>38100</xdr:rowOff>
    </xdr:from>
    <xdr:to>
      <xdr:col>1</xdr:col>
      <xdr:colOff>1238250</xdr:colOff>
      <xdr:row>448</xdr:row>
      <xdr:rowOff>0</xdr:rowOff>
    </xdr:to>
    <xdr:pic>
      <xdr:nvPicPr>
        <xdr:cNvPr id="763909" name="Рисунок 519" descr="9785000335246.jpg"/>
        <xdr:cNvPicPr>
          <a:picLocks noChangeAspect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95467875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632</xdr:row>
      <xdr:rowOff>9525</xdr:rowOff>
    </xdr:from>
    <xdr:to>
      <xdr:col>1</xdr:col>
      <xdr:colOff>1143000</xdr:colOff>
      <xdr:row>632</xdr:row>
      <xdr:rowOff>1381125</xdr:rowOff>
    </xdr:to>
    <xdr:pic>
      <xdr:nvPicPr>
        <xdr:cNvPr id="763910" name="Рисунок 771" descr="9785000334980.jpg"/>
        <xdr:cNvPicPr>
          <a:picLocks noChangeAspect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78144275"/>
          <a:ext cx="96202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310</xdr:row>
      <xdr:rowOff>9525</xdr:rowOff>
    </xdr:from>
    <xdr:to>
      <xdr:col>1</xdr:col>
      <xdr:colOff>1219200</xdr:colOff>
      <xdr:row>310</xdr:row>
      <xdr:rowOff>1409700</xdr:rowOff>
    </xdr:to>
    <xdr:pic>
      <xdr:nvPicPr>
        <xdr:cNvPr id="763911" name="Рисунок 427" descr="9785000335031.jpg"/>
        <xdr:cNvPicPr>
          <a:picLocks noChangeAspect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96719225"/>
          <a:ext cx="1019175" cy="140017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307</xdr:row>
      <xdr:rowOff>9525</xdr:rowOff>
    </xdr:from>
    <xdr:to>
      <xdr:col>1</xdr:col>
      <xdr:colOff>1200150</xdr:colOff>
      <xdr:row>307</xdr:row>
      <xdr:rowOff>1390650</xdr:rowOff>
    </xdr:to>
    <xdr:pic>
      <xdr:nvPicPr>
        <xdr:cNvPr id="763913" name="Рисунок 412" descr="9785912828683.jpg"/>
        <xdr:cNvPicPr>
          <a:picLocks noChangeAspect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93880775"/>
          <a:ext cx="971550" cy="138112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145255</xdr:colOff>
      <xdr:row>667</xdr:row>
      <xdr:rowOff>52387</xdr:rowOff>
    </xdr:from>
    <xdr:to>
      <xdr:col>1</xdr:col>
      <xdr:colOff>1116805</xdr:colOff>
      <xdr:row>668</xdr:row>
      <xdr:rowOff>7144</xdr:rowOff>
    </xdr:to>
    <xdr:pic>
      <xdr:nvPicPr>
        <xdr:cNvPr id="763914" name="Рисунок 270" descr="9785912828041.jpg"/>
        <xdr:cNvPicPr>
          <a:picLocks noChangeAspect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43" y="1137456450"/>
          <a:ext cx="971550" cy="1371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584</xdr:row>
      <xdr:rowOff>47625</xdr:rowOff>
    </xdr:from>
    <xdr:to>
      <xdr:col>1</xdr:col>
      <xdr:colOff>1152525</xdr:colOff>
      <xdr:row>584</xdr:row>
      <xdr:rowOff>1409700</xdr:rowOff>
    </xdr:to>
    <xdr:pic>
      <xdr:nvPicPr>
        <xdr:cNvPr id="763915" name="Рисунок 286" descr="9785912827768.jpg"/>
        <xdr:cNvPicPr>
          <a:picLocks noChangeAspect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134532275"/>
          <a:ext cx="1066800" cy="136207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445</xdr:row>
      <xdr:rowOff>9525</xdr:rowOff>
    </xdr:from>
    <xdr:to>
      <xdr:col>1</xdr:col>
      <xdr:colOff>1200150</xdr:colOff>
      <xdr:row>445</xdr:row>
      <xdr:rowOff>1390650</xdr:rowOff>
    </xdr:to>
    <xdr:pic>
      <xdr:nvPicPr>
        <xdr:cNvPr id="763916" name="Рисунок 518" descr="9785912826818.jpg"/>
        <xdr:cNvPicPr>
          <a:picLocks noChangeAspect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3" y="725302556"/>
          <a:ext cx="1019175" cy="138112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345</xdr:row>
      <xdr:rowOff>28575</xdr:rowOff>
    </xdr:from>
    <xdr:to>
      <xdr:col>1</xdr:col>
      <xdr:colOff>1133475</xdr:colOff>
      <xdr:row>345</xdr:row>
      <xdr:rowOff>1400175</xdr:rowOff>
    </xdr:to>
    <xdr:pic>
      <xdr:nvPicPr>
        <xdr:cNvPr id="763917" name="Рисунок 408" descr="9785912824418.jpg"/>
        <xdr:cNvPicPr>
          <a:picLocks noChangeAspect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40038925"/>
          <a:ext cx="962025" cy="1371600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328</xdr:row>
      <xdr:rowOff>1428750</xdr:rowOff>
    </xdr:from>
    <xdr:to>
      <xdr:col>1</xdr:col>
      <xdr:colOff>1200150</xdr:colOff>
      <xdr:row>329</xdr:row>
      <xdr:rowOff>1381125</xdr:rowOff>
    </xdr:to>
    <xdr:pic>
      <xdr:nvPicPr>
        <xdr:cNvPr id="763918" name="Рисунок 411" descr="9785912822742.jpg"/>
        <xdr:cNvPicPr>
          <a:picLocks noChangeAspect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20807950"/>
          <a:ext cx="962025" cy="138112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332</xdr:row>
      <xdr:rowOff>28575</xdr:rowOff>
    </xdr:from>
    <xdr:to>
      <xdr:col>1</xdr:col>
      <xdr:colOff>1171575</xdr:colOff>
      <xdr:row>332</xdr:row>
      <xdr:rowOff>1390650</xdr:rowOff>
    </xdr:to>
    <xdr:pic>
      <xdr:nvPicPr>
        <xdr:cNvPr id="763919" name="Рисунок 924" descr="9785912826115.jpg"/>
        <xdr:cNvPicPr>
          <a:picLocks noChangeAspect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5094200"/>
          <a:ext cx="1038225" cy="1362075"/>
        </a:xfrm>
        <a:prstGeom prst="rect">
          <a:avLst/>
        </a:prstGeom>
        <a:noFill/>
        <a:ln w="19050">
          <a:solidFill>
            <a:srgbClr val="40315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334</xdr:row>
      <xdr:rowOff>9525</xdr:rowOff>
    </xdr:from>
    <xdr:to>
      <xdr:col>1</xdr:col>
      <xdr:colOff>1171575</xdr:colOff>
      <xdr:row>334</xdr:row>
      <xdr:rowOff>1390650</xdr:rowOff>
    </xdr:to>
    <xdr:pic>
      <xdr:nvPicPr>
        <xdr:cNvPr id="763920" name="Рисунок 925" descr="9785000338605.jpg"/>
        <xdr:cNvPicPr>
          <a:picLocks noChangeAspect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7913600"/>
          <a:ext cx="1038225" cy="1381125"/>
        </a:xfrm>
        <a:prstGeom prst="rect">
          <a:avLst/>
        </a:prstGeom>
        <a:noFill/>
        <a:ln w="19050">
          <a:solidFill>
            <a:srgbClr val="8064A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173</xdr:row>
      <xdr:rowOff>85725</xdr:rowOff>
    </xdr:from>
    <xdr:to>
      <xdr:col>1</xdr:col>
      <xdr:colOff>1285875</xdr:colOff>
      <xdr:row>173</xdr:row>
      <xdr:rowOff>1333500</xdr:rowOff>
    </xdr:to>
    <xdr:pic>
      <xdr:nvPicPr>
        <xdr:cNvPr id="763921" name="Рисунок 913" descr="9785000336830.jpg"/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26526525"/>
          <a:ext cx="1276350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176</xdr:row>
      <xdr:rowOff>38100</xdr:rowOff>
    </xdr:from>
    <xdr:to>
      <xdr:col>1</xdr:col>
      <xdr:colOff>1285875</xdr:colOff>
      <xdr:row>176</xdr:row>
      <xdr:rowOff>1295400</xdr:rowOff>
    </xdr:to>
    <xdr:pic>
      <xdr:nvPicPr>
        <xdr:cNvPr id="763922" name="Рисунок 981" descr="Забавный телёнок 9785000337349.jpg"/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32155800"/>
          <a:ext cx="125730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190</xdr:row>
      <xdr:rowOff>57150</xdr:rowOff>
    </xdr:from>
    <xdr:to>
      <xdr:col>1</xdr:col>
      <xdr:colOff>1285875</xdr:colOff>
      <xdr:row>190</xdr:row>
      <xdr:rowOff>1314450</xdr:rowOff>
    </xdr:to>
    <xdr:pic>
      <xdr:nvPicPr>
        <xdr:cNvPr id="763923" name="Рисунок 987" descr="Храбрый львёнок 9785000337318.jpg"/>
        <xdr:cNvPicPr>
          <a:picLocks noChangeAspect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46367100"/>
          <a:ext cx="1266825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192</xdr:row>
      <xdr:rowOff>85725</xdr:rowOff>
    </xdr:from>
    <xdr:to>
      <xdr:col>1</xdr:col>
      <xdr:colOff>1285875</xdr:colOff>
      <xdr:row>192</xdr:row>
      <xdr:rowOff>1333500</xdr:rowOff>
    </xdr:to>
    <xdr:pic>
      <xdr:nvPicPr>
        <xdr:cNvPr id="763924" name="Рисунок 988" descr="Шаловливый лисёнок 9785000337387.jpg"/>
        <xdr:cNvPicPr>
          <a:picLocks noChangeAspect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49234125"/>
          <a:ext cx="1266825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178</xdr:row>
      <xdr:rowOff>85725</xdr:rowOff>
    </xdr:from>
    <xdr:to>
      <xdr:col>1</xdr:col>
      <xdr:colOff>1285875</xdr:colOff>
      <xdr:row>178</xdr:row>
      <xdr:rowOff>1333500</xdr:rowOff>
    </xdr:to>
    <xdr:pic>
      <xdr:nvPicPr>
        <xdr:cNvPr id="763925" name="Рисунок 290" descr="9785000336823.jpg"/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35041875"/>
          <a:ext cx="1276350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180</xdr:row>
      <xdr:rowOff>57150</xdr:rowOff>
    </xdr:from>
    <xdr:to>
      <xdr:col>1</xdr:col>
      <xdr:colOff>1285875</xdr:colOff>
      <xdr:row>180</xdr:row>
      <xdr:rowOff>1314450</xdr:rowOff>
    </xdr:to>
    <xdr:pic>
      <xdr:nvPicPr>
        <xdr:cNvPr id="763926" name="Рисунок 983" descr="Косолапый медвежонок 9785000337370.jpg"/>
        <xdr:cNvPicPr>
          <a:picLocks noChangeAspect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36432525"/>
          <a:ext cx="127635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184</xdr:row>
      <xdr:rowOff>85725</xdr:rowOff>
    </xdr:from>
    <xdr:to>
      <xdr:col>1</xdr:col>
      <xdr:colOff>1285875</xdr:colOff>
      <xdr:row>184</xdr:row>
      <xdr:rowOff>1333500</xdr:rowOff>
    </xdr:to>
    <xdr:pic>
      <xdr:nvPicPr>
        <xdr:cNvPr id="763927" name="Рисунок 985" descr="Мальчикам 9785000337332.jpg"/>
        <xdr:cNvPicPr>
          <a:picLocks noChangeAspect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42138000"/>
          <a:ext cx="1276350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177</xdr:row>
      <xdr:rowOff>57150</xdr:rowOff>
    </xdr:from>
    <xdr:to>
      <xdr:col>1</xdr:col>
      <xdr:colOff>1285875</xdr:colOff>
      <xdr:row>177</xdr:row>
      <xdr:rowOff>1333500</xdr:rowOff>
    </xdr:to>
    <xdr:pic>
      <xdr:nvPicPr>
        <xdr:cNvPr id="763928" name="Рисунок 982" descr="Заботливый енот 9785000337325.jpg"/>
        <xdr:cNvPicPr>
          <a:picLocks noChangeAspect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33594075"/>
          <a:ext cx="1285875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416</xdr:row>
      <xdr:rowOff>57150</xdr:rowOff>
    </xdr:from>
    <xdr:to>
      <xdr:col>1</xdr:col>
      <xdr:colOff>1257300</xdr:colOff>
      <xdr:row>416</xdr:row>
      <xdr:rowOff>1390650</xdr:rowOff>
    </xdr:to>
    <xdr:pic>
      <xdr:nvPicPr>
        <xdr:cNvPr id="763929" name="Рисунок 924" descr="9785912828454.jpg"/>
        <xdr:cNvPicPr>
          <a:picLocks noChangeAspect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52452975"/>
          <a:ext cx="1133475" cy="1333500"/>
        </a:xfrm>
        <a:prstGeom prst="rect">
          <a:avLst/>
        </a:prstGeom>
        <a:noFill/>
        <a:ln w="19050">
          <a:solidFill>
            <a:srgbClr val="9966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411</xdr:row>
      <xdr:rowOff>9525</xdr:rowOff>
    </xdr:from>
    <xdr:to>
      <xdr:col>1</xdr:col>
      <xdr:colOff>1247775</xdr:colOff>
      <xdr:row>411</xdr:row>
      <xdr:rowOff>1390650</xdr:rowOff>
    </xdr:to>
    <xdr:pic>
      <xdr:nvPicPr>
        <xdr:cNvPr id="763930" name="Рисунок 926" descr="9785912822469.jpg"/>
        <xdr:cNvPicPr>
          <a:picLocks noChangeAspect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5309225"/>
          <a:ext cx="1114425" cy="138112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397</xdr:row>
      <xdr:rowOff>9525</xdr:rowOff>
    </xdr:from>
    <xdr:to>
      <xdr:col>1</xdr:col>
      <xdr:colOff>1276350</xdr:colOff>
      <xdr:row>397</xdr:row>
      <xdr:rowOff>1409700</xdr:rowOff>
    </xdr:to>
    <xdr:pic>
      <xdr:nvPicPr>
        <xdr:cNvPr id="763931" name="Рисунок 928" descr="9785912822575.jpg"/>
        <xdr:cNvPicPr>
          <a:picLocks noChangeAspect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25440075"/>
          <a:ext cx="1123950" cy="1400175"/>
        </a:xfrm>
        <a:prstGeom prst="rect">
          <a:avLst/>
        </a:prstGeom>
        <a:noFill/>
        <a:ln w="19050">
          <a:solidFill>
            <a:srgbClr val="9966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466</xdr:row>
      <xdr:rowOff>38100</xdr:rowOff>
    </xdr:from>
    <xdr:to>
      <xdr:col>1</xdr:col>
      <xdr:colOff>1228725</xdr:colOff>
      <xdr:row>467</xdr:row>
      <xdr:rowOff>0</xdr:rowOff>
    </xdr:to>
    <xdr:pic>
      <xdr:nvPicPr>
        <xdr:cNvPr id="763932" name="Рисунок 928" descr="9785000338568.jpg"/>
        <xdr:cNvPicPr>
          <a:picLocks noChangeAspect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18832700"/>
          <a:ext cx="1171575" cy="1381125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465</xdr:row>
      <xdr:rowOff>9525</xdr:rowOff>
    </xdr:from>
    <xdr:to>
      <xdr:col>1</xdr:col>
      <xdr:colOff>1200150</xdr:colOff>
      <xdr:row>465</xdr:row>
      <xdr:rowOff>1419225</xdr:rowOff>
    </xdr:to>
    <xdr:pic>
      <xdr:nvPicPr>
        <xdr:cNvPr id="763933" name="Рисунок 931" descr="9785000338575.jpg"/>
        <xdr:cNvPicPr>
          <a:picLocks noChangeAspect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7384900"/>
          <a:ext cx="1133475" cy="140970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462</xdr:row>
      <xdr:rowOff>38100</xdr:rowOff>
    </xdr:from>
    <xdr:to>
      <xdr:col>1</xdr:col>
      <xdr:colOff>1209675</xdr:colOff>
      <xdr:row>462</xdr:row>
      <xdr:rowOff>1400175</xdr:rowOff>
    </xdr:to>
    <xdr:pic>
      <xdr:nvPicPr>
        <xdr:cNvPr id="763934" name="Рисунок 934" descr="9785000338582.jpg"/>
        <xdr:cNvPicPr>
          <a:picLocks noChangeAspect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3155800"/>
          <a:ext cx="1143000" cy="1362075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457</xdr:row>
      <xdr:rowOff>38100</xdr:rowOff>
    </xdr:from>
    <xdr:to>
      <xdr:col>1</xdr:col>
      <xdr:colOff>1181100</xdr:colOff>
      <xdr:row>457</xdr:row>
      <xdr:rowOff>1409700</xdr:rowOff>
    </xdr:to>
    <xdr:pic>
      <xdr:nvPicPr>
        <xdr:cNvPr id="763935" name="Рисунок 937" descr="9785000337097.jpg"/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06059675"/>
          <a:ext cx="1095375" cy="137160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654</xdr:row>
      <xdr:rowOff>9525</xdr:rowOff>
    </xdr:from>
    <xdr:to>
      <xdr:col>1</xdr:col>
      <xdr:colOff>1143000</xdr:colOff>
      <xdr:row>654</xdr:row>
      <xdr:rowOff>1381125</xdr:rowOff>
    </xdr:to>
    <xdr:pic>
      <xdr:nvPicPr>
        <xdr:cNvPr id="763936" name="Рисунок 246" descr="9785000335871.jpg"/>
        <xdr:cNvPicPr>
          <a:picLocks noChangeAspect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11291275"/>
          <a:ext cx="10096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657</xdr:row>
      <xdr:rowOff>19050</xdr:rowOff>
    </xdr:from>
    <xdr:to>
      <xdr:col>1</xdr:col>
      <xdr:colOff>1181100</xdr:colOff>
      <xdr:row>657</xdr:row>
      <xdr:rowOff>1390650</xdr:rowOff>
    </xdr:to>
    <xdr:pic>
      <xdr:nvPicPr>
        <xdr:cNvPr id="763937" name="Рисунок 249" descr="9785000335895.jpg"/>
        <xdr:cNvPicPr>
          <a:picLocks noChangeAspect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15558475"/>
          <a:ext cx="10096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658</xdr:row>
      <xdr:rowOff>9525</xdr:rowOff>
    </xdr:from>
    <xdr:to>
      <xdr:col>1</xdr:col>
      <xdr:colOff>1162050</xdr:colOff>
      <xdr:row>658</xdr:row>
      <xdr:rowOff>1371600</xdr:rowOff>
    </xdr:to>
    <xdr:pic>
      <xdr:nvPicPr>
        <xdr:cNvPr id="763938" name="Рисунок 250" descr="9785000335918.jpg"/>
        <xdr:cNvPicPr>
          <a:picLocks noChangeAspect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16968175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643</xdr:row>
      <xdr:rowOff>57150</xdr:rowOff>
    </xdr:from>
    <xdr:to>
      <xdr:col>1</xdr:col>
      <xdr:colOff>1200150</xdr:colOff>
      <xdr:row>644</xdr:row>
      <xdr:rowOff>0</xdr:rowOff>
    </xdr:to>
    <xdr:pic>
      <xdr:nvPicPr>
        <xdr:cNvPr id="763939" name="Рисунок 942" descr="9785000336687.jpg"/>
        <xdr:cNvPicPr>
          <a:picLocks noChangeAspect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94308200"/>
          <a:ext cx="1095375" cy="1362075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663</xdr:row>
      <xdr:rowOff>19050</xdr:rowOff>
    </xdr:from>
    <xdr:to>
      <xdr:col>1</xdr:col>
      <xdr:colOff>1133475</xdr:colOff>
      <xdr:row>664</xdr:row>
      <xdr:rowOff>9525</xdr:rowOff>
    </xdr:to>
    <xdr:pic>
      <xdr:nvPicPr>
        <xdr:cNvPr id="763941" name="Рисунок 257" descr="9785000336755.jpg"/>
        <xdr:cNvPicPr>
          <a:picLocks noChangeAspect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26912275"/>
          <a:ext cx="9906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646</xdr:row>
      <xdr:rowOff>38100</xdr:rowOff>
    </xdr:from>
    <xdr:to>
      <xdr:col>1</xdr:col>
      <xdr:colOff>1209675</xdr:colOff>
      <xdr:row>646</xdr:row>
      <xdr:rowOff>1371600</xdr:rowOff>
    </xdr:to>
    <xdr:pic>
      <xdr:nvPicPr>
        <xdr:cNvPr id="763942" name="Рисунок 946" descr="9785912825545.jpg"/>
        <xdr:cNvPicPr>
          <a:picLocks noChangeAspect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3" y="1094436788"/>
          <a:ext cx="1085850" cy="133350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642</xdr:row>
      <xdr:rowOff>28575</xdr:rowOff>
    </xdr:from>
    <xdr:to>
      <xdr:col>1</xdr:col>
      <xdr:colOff>1190625</xdr:colOff>
      <xdr:row>643</xdr:row>
      <xdr:rowOff>0</xdr:rowOff>
    </xdr:to>
    <xdr:pic>
      <xdr:nvPicPr>
        <xdr:cNvPr id="763943" name="Рисунок 948" descr="9785912827204.jpg"/>
        <xdr:cNvPicPr>
          <a:picLocks noChangeAspect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092860400"/>
          <a:ext cx="1028700" cy="139065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647</xdr:row>
      <xdr:rowOff>28575</xdr:rowOff>
    </xdr:from>
    <xdr:to>
      <xdr:col>1</xdr:col>
      <xdr:colOff>1209675</xdr:colOff>
      <xdr:row>647</xdr:row>
      <xdr:rowOff>1352550</xdr:rowOff>
    </xdr:to>
    <xdr:pic>
      <xdr:nvPicPr>
        <xdr:cNvPr id="763944" name="Рисунок 949" descr="9785912827365.jpg"/>
        <xdr:cNvPicPr>
          <a:picLocks noChangeAspect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99956525"/>
          <a:ext cx="1114425" cy="1323975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146</xdr:row>
      <xdr:rowOff>28575</xdr:rowOff>
    </xdr:from>
    <xdr:to>
      <xdr:col>1</xdr:col>
      <xdr:colOff>1285875</xdr:colOff>
      <xdr:row>146</xdr:row>
      <xdr:rowOff>895350</xdr:rowOff>
    </xdr:to>
    <xdr:pic>
      <xdr:nvPicPr>
        <xdr:cNvPr id="763947" name="Рисунок 935" descr="9785912822940.jpg"/>
        <xdr:cNvPicPr>
          <a:picLocks noChangeAspect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1466250"/>
          <a:ext cx="1247775" cy="866775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147</xdr:row>
      <xdr:rowOff>38100</xdr:rowOff>
    </xdr:from>
    <xdr:to>
      <xdr:col>1</xdr:col>
      <xdr:colOff>1238250</xdr:colOff>
      <xdr:row>147</xdr:row>
      <xdr:rowOff>914400</xdr:rowOff>
    </xdr:to>
    <xdr:pic>
      <xdr:nvPicPr>
        <xdr:cNvPr id="763948" name="Рисунок 937" descr="9785912823794.jpg"/>
        <xdr:cNvPicPr>
          <a:picLocks noChangeAspect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2409225"/>
          <a:ext cx="1200150" cy="876300"/>
        </a:xfrm>
        <a:prstGeom prst="rect">
          <a:avLst/>
        </a:prstGeom>
        <a:noFill/>
        <a:ln w="9525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148</xdr:row>
      <xdr:rowOff>66675</xdr:rowOff>
    </xdr:from>
    <xdr:to>
      <xdr:col>1</xdr:col>
      <xdr:colOff>1276350</xdr:colOff>
      <xdr:row>148</xdr:row>
      <xdr:rowOff>933450</xdr:rowOff>
    </xdr:to>
    <xdr:pic>
      <xdr:nvPicPr>
        <xdr:cNvPr id="763949" name="Рисунок 939" descr="9785912822797.jpg"/>
        <xdr:cNvPicPr>
          <a:picLocks noChangeAspect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3371250"/>
          <a:ext cx="1238250" cy="866775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149</xdr:row>
      <xdr:rowOff>38100</xdr:rowOff>
    </xdr:from>
    <xdr:to>
      <xdr:col>1</xdr:col>
      <xdr:colOff>1266825</xdr:colOff>
      <xdr:row>149</xdr:row>
      <xdr:rowOff>914400</xdr:rowOff>
    </xdr:to>
    <xdr:pic>
      <xdr:nvPicPr>
        <xdr:cNvPr id="763950" name="Рисунок 941" descr="9785912826559.jpg"/>
        <xdr:cNvPicPr>
          <a:picLocks noChangeAspect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04276125"/>
          <a:ext cx="1238250" cy="87630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150</xdr:row>
      <xdr:rowOff>28575</xdr:rowOff>
    </xdr:from>
    <xdr:to>
      <xdr:col>1</xdr:col>
      <xdr:colOff>1247775</xdr:colOff>
      <xdr:row>150</xdr:row>
      <xdr:rowOff>876300</xdr:rowOff>
    </xdr:to>
    <xdr:pic>
      <xdr:nvPicPr>
        <xdr:cNvPr id="763951" name="Рисунок 943" descr="9785912822704.jpg"/>
        <xdr:cNvPicPr>
          <a:picLocks noChangeAspect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05200050"/>
          <a:ext cx="1219200" cy="847725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151</xdr:row>
      <xdr:rowOff>38100</xdr:rowOff>
    </xdr:from>
    <xdr:to>
      <xdr:col>1</xdr:col>
      <xdr:colOff>1266825</xdr:colOff>
      <xdr:row>151</xdr:row>
      <xdr:rowOff>866775</xdr:rowOff>
    </xdr:to>
    <xdr:pic>
      <xdr:nvPicPr>
        <xdr:cNvPr id="763952" name="Рисунок 945" descr="9785912826566.jpg"/>
        <xdr:cNvPicPr>
          <a:picLocks noChangeAspect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06143025"/>
          <a:ext cx="1219200" cy="828675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153</xdr:row>
      <xdr:rowOff>66675</xdr:rowOff>
    </xdr:from>
    <xdr:to>
      <xdr:col>1</xdr:col>
      <xdr:colOff>1247775</xdr:colOff>
      <xdr:row>153</xdr:row>
      <xdr:rowOff>895350</xdr:rowOff>
    </xdr:to>
    <xdr:pic>
      <xdr:nvPicPr>
        <xdr:cNvPr id="763953" name="Рисунок 948" descr="9785912826542.jpg"/>
        <xdr:cNvPicPr>
          <a:picLocks noChangeAspect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8038500"/>
          <a:ext cx="1209675" cy="828675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155</xdr:row>
      <xdr:rowOff>38100</xdr:rowOff>
    </xdr:from>
    <xdr:to>
      <xdr:col>1</xdr:col>
      <xdr:colOff>1276350</xdr:colOff>
      <xdr:row>155</xdr:row>
      <xdr:rowOff>914400</xdr:rowOff>
    </xdr:to>
    <xdr:pic>
      <xdr:nvPicPr>
        <xdr:cNvPr id="763954" name="Рисунок 950" descr="9785912822919.jpg"/>
        <xdr:cNvPicPr>
          <a:picLocks noChangeAspect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08943375"/>
          <a:ext cx="1247775" cy="876300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243</xdr:row>
      <xdr:rowOff>9525</xdr:rowOff>
    </xdr:from>
    <xdr:to>
      <xdr:col>1</xdr:col>
      <xdr:colOff>1247775</xdr:colOff>
      <xdr:row>243</xdr:row>
      <xdr:rowOff>1371600</xdr:rowOff>
    </xdr:to>
    <xdr:pic>
      <xdr:nvPicPr>
        <xdr:cNvPr id="763955" name="Рисунок 351" descr="9785000335321.jpg"/>
        <xdr:cNvPicPr>
          <a:picLocks noChangeAspect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20852600"/>
          <a:ext cx="11811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242</xdr:row>
      <xdr:rowOff>57150</xdr:rowOff>
    </xdr:from>
    <xdr:to>
      <xdr:col>1</xdr:col>
      <xdr:colOff>1247775</xdr:colOff>
      <xdr:row>242</xdr:row>
      <xdr:rowOff>1333500</xdr:rowOff>
    </xdr:to>
    <xdr:pic>
      <xdr:nvPicPr>
        <xdr:cNvPr id="763956" name="Рисунок 1"/>
        <xdr:cNvPicPr>
          <a:picLocks noChangeAspect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19481000"/>
          <a:ext cx="1200150" cy="127635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245</xdr:row>
      <xdr:rowOff>57150</xdr:rowOff>
    </xdr:from>
    <xdr:to>
      <xdr:col>1</xdr:col>
      <xdr:colOff>1238250</xdr:colOff>
      <xdr:row>245</xdr:row>
      <xdr:rowOff>1381125</xdr:rowOff>
    </xdr:to>
    <xdr:pic>
      <xdr:nvPicPr>
        <xdr:cNvPr id="763957" name="Рисунок 2"/>
        <xdr:cNvPicPr>
          <a:picLocks noChangeAspect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23738675"/>
          <a:ext cx="1162050" cy="13239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73819</xdr:colOff>
      <xdr:row>258</xdr:row>
      <xdr:rowOff>28575</xdr:rowOff>
    </xdr:from>
    <xdr:to>
      <xdr:col>1</xdr:col>
      <xdr:colOff>1226344</xdr:colOff>
      <xdr:row>258</xdr:row>
      <xdr:rowOff>1371600</xdr:rowOff>
    </xdr:to>
    <xdr:pic>
      <xdr:nvPicPr>
        <xdr:cNvPr id="763958" name="Рисунок 3"/>
        <xdr:cNvPicPr>
          <a:picLocks noChangeAspect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007" y="448667981"/>
          <a:ext cx="1152525" cy="1343025"/>
        </a:xfrm>
        <a:prstGeom prst="rect">
          <a:avLst/>
        </a:prstGeom>
        <a:noFill/>
        <a:ln w="19050">
          <a:solidFill>
            <a:srgbClr val="17375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267</xdr:row>
      <xdr:rowOff>57150</xdr:rowOff>
    </xdr:from>
    <xdr:to>
      <xdr:col>1</xdr:col>
      <xdr:colOff>1219200</xdr:colOff>
      <xdr:row>267</xdr:row>
      <xdr:rowOff>1400175</xdr:rowOff>
    </xdr:to>
    <xdr:pic>
      <xdr:nvPicPr>
        <xdr:cNvPr id="763960" name="Рисунок 5"/>
        <xdr:cNvPicPr>
          <a:picLocks noChangeAspect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49208525"/>
          <a:ext cx="117157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259</xdr:row>
      <xdr:rowOff>1428750</xdr:rowOff>
    </xdr:from>
    <xdr:to>
      <xdr:col>1</xdr:col>
      <xdr:colOff>1238250</xdr:colOff>
      <xdr:row>260</xdr:row>
      <xdr:rowOff>1343025</xdr:rowOff>
    </xdr:to>
    <xdr:pic>
      <xdr:nvPicPr>
        <xdr:cNvPr id="763961" name="Рисунок 6"/>
        <xdr:cNvPicPr>
          <a:picLocks noChangeAspect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42807725"/>
          <a:ext cx="119062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271</xdr:row>
      <xdr:rowOff>19050</xdr:rowOff>
    </xdr:from>
    <xdr:to>
      <xdr:col>1</xdr:col>
      <xdr:colOff>1238250</xdr:colOff>
      <xdr:row>271</xdr:row>
      <xdr:rowOff>1390650</xdr:rowOff>
    </xdr:to>
    <xdr:pic>
      <xdr:nvPicPr>
        <xdr:cNvPr id="763962" name="Рисунок 7"/>
        <xdr:cNvPicPr>
          <a:picLocks noChangeAspect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54847325"/>
          <a:ext cx="114300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72118</xdr:colOff>
      <xdr:row>98</xdr:row>
      <xdr:rowOff>19050</xdr:rowOff>
    </xdr:from>
    <xdr:to>
      <xdr:col>1</xdr:col>
      <xdr:colOff>1215118</xdr:colOff>
      <xdr:row>98</xdr:row>
      <xdr:rowOff>1390650</xdr:rowOff>
    </xdr:to>
    <xdr:pic>
      <xdr:nvPicPr>
        <xdr:cNvPr id="763963" name="Рисунок 1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904" y="256173514"/>
          <a:ext cx="1143000" cy="13716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95</xdr:row>
      <xdr:rowOff>57150</xdr:rowOff>
    </xdr:from>
    <xdr:to>
      <xdr:col>1</xdr:col>
      <xdr:colOff>1171575</xdr:colOff>
      <xdr:row>95</xdr:row>
      <xdr:rowOff>1400175</xdr:rowOff>
    </xdr:to>
    <xdr:pic>
      <xdr:nvPicPr>
        <xdr:cNvPr id="763964" name="Рисунок 2"/>
        <xdr:cNvPicPr>
          <a:picLocks noChangeAspect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12191400"/>
          <a:ext cx="98107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357</xdr:row>
      <xdr:rowOff>28575</xdr:rowOff>
    </xdr:from>
    <xdr:to>
      <xdr:col>1</xdr:col>
      <xdr:colOff>1190625</xdr:colOff>
      <xdr:row>357</xdr:row>
      <xdr:rowOff>1371600</xdr:rowOff>
    </xdr:to>
    <xdr:pic>
      <xdr:nvPicPr>
        <xdr:cNvPr id="763965" name="Рисунок 3"/>
        <xdr:cNvPicPr>
          <a:picLocks noChangeAspect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55755175"/>
          <a:ext cx="101917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368</xdr:row>
      <xdr:rowOff>57150</xdr:rowOff>
    </xdr:from>
    <xdr:to>
      <xdr:col>1</xdr:col>
      <xdr:colOff>1181100</xdr:colOff>
      <xdr:row>368</xdr:row>
      <xdr:rowOff>1419225</xdr:rowOff>
    </xdr:to>
    <xdr:pic>
      <xdr:nvPicPr>
        <xdr:cNvPr id="763966" name="Рисунок 4"/>
        <xdr:cNvPicPr>
          <a:picLocks noChangeAspect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738125"/>
          <a:ext cx="1038225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571</xdr:row>
      <xdr:rowOff>57150</xdr:rowOff>
    </xdr:from>
    <xdr:to>
      <xdr:col>1</xdr:col>
      <xdr:colOff>1143000</xdr:colOff>
      <xdr:row>571</xdr:row>
      <xdr:rowOff>1381125</xdr:rowOff>
    </xdr:to>
    <xdr:pic>
      <xdr:nvPicPr>
        <xdr:cNvPr id="763967" name="Рисунок 5"/>
        <xdr:cNvPicPr>
          <a:picLocks noChangeAspect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97610400"/>
          <a:ext cx="1000125" cy="13239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223838</xdr:colOff>
      <xdr:row>362</xdr:row>
      <xdr:rowOff>28576</xdr:rowOff>
    </xdr:from>
    <xdr:to>
      <xdr:col>1</xdr:col>
      <xdr:colOff>1223963</xdr:colOff>
      <xdr:row>362</xdr:row>
      <xdr:rowOff>1371601</xdr:rowOff>
    </xdr:to>
    <xdr:pic>
      <xdr:nvPicPr>
        <xdr:cNvPr id="763968" name="Рисунок 6"/>
        <xdr:cNvPicPr>
          <a:picLocks noChangeAspect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619927482"/>
          <a:ext cx="100012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371</xdr:row>
      <xdr:rowOff>57150</xdr:rowOff>
    </xdr:from>
    <xdr:to>
      <xdr:col>1</xdr:col>
      <xdr:colOff>1200150</xdr:colOff>
      <xdr:row>371</xdr:row>
      <xdr:rowOff>1419225</xdr:rowOff>
    </xdr:to>
    <xdr:pic>
      <xdr:nvPicPr>
        <xdr:cNvPr id="763969" name="Рисунок 7"/>
        <xdr:cNvPicPr>
          <a:picLocks noChangeAspect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75995800"/>
          <a:ext cx="1000125" cy="13620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372</xdr:row>
      <xdr:rowOff>19050</xdr:rowOff>
    </xdr:from>
    <xdr:to>
      <xdr:col>1</xdr:col>
      <xdr:colOff>1171575</xdr:colOff>
      <xdr:row>372</xdr:row>
      <xdr:rowOff>1400175</xdr:rowOff>
    </xdr:to>
    <xdr:pic>
      <xdr:nvPicPr>
        <xdr:cNvPr id="763970" name="Рисунок 8"/>
        <xdr:cNvPicPr>
          <a:picLocks noChangeAspect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77376925"/>
          <a:ext cx="1019175" cy="1381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360</xdr:row>
      <xdr:rowOff>28575</xdr:rowOff>
    </xdr:from>
    <xdr:to>
      <xdr:col>1</xdr:col>
      <xdr:colOff>1181100</xdr:colOff>
      <xdr:row>360</xdr:row>
      <xdr:rowOff>1352550</xdr:rowOff>
    </xdr:to>
    <xdr:pic>
      <xdr:nvPicPr>
        <xdr:cNvPr id="763971" name="Рисунок 9"/>
        <xdr:cNvPicPr>
          <a:picLocks noChangeAspect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60012850"/>
          <a:ext cx="1000125" cy="13239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365</xdr:row>
      <xdr:rowOff>0</xdr:rowOff>
    </xdr:from>
    <xdr:to>
      <xdr:col>1</xdr:col>
      <xdr:colOff>1190625</xdr:colOff>
      <xdr:row>365</xdr:row>
      <xdr:rowOff>1400175</xdr:rowOff>
    </xdr:to>
    <xdr:pic>
      <xdr:nvPicPr>
        <xdr:cNvPr id="763972" name="Рисунок 10"/>
        <xdr:cNvPicPr>
          <a:picLocks noChangeAspect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67975750"/>
          <a:ext cx="971550" cy="14001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233</xdr:row>
      <xdr:rowOff>9525</xdr:rowOff>
    </xdr:from>
    <xdr:to>
      <xdr:col>2</xdr:col>
      <xdr:colOff>9525</xdr:colOff>
      <xdr:row>233</xdr:row>
      <xdr:rowOff>923925</xdr:rowOff>
    </xdr:to>
    <xdr:pic>
      <xdr:nvPicPr>
        <xdr:cNvPr id="763973" name="Рисунок 1"/>
        <xdr:cNvPicPr>
          <a:picLocks noChangeAspect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5612600"/>
          <a:ext cx="1247775" cy="9144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79</xdr:row>
      <xdr:rowOff>38100</xdr:rowOff>
    </xdr:from>
    <xdr:to>
      <xdr:col>1</xdr:col>
      <xdr:colOff>1133475</xdr:colOff>
      <xdr:row>79</xdr:row>
      <xdr:rowOff>1400175</xdr:rowOff>
    </xdr:to>
    <xdr:pic>
      <xdr:nvPicPr>
        <xdr:cNvPr id="763976" name="Рисунок 5"/>
        <xdr:cNvPicPr>
          <a:picLocks noChangeAspect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203150"/>
          <a:ext cx="1038225" cy="1362075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80</xdr:row>
      <xdr:rowOff>38100</xdr:rowOff>
    </xdr:from>
    <xdr:to>
      <xdr:col>1</xdr:col>
      <xdr:colOff>1104900</xdr:colOff>
      <xdr:row>80</xdr:row>
      <xdr:rowOff>1400175</xdr:rowOff>
    </xdr:to>
    <xdr:pic>
      <xdr:nvPicPr>
        <xdr:cNvPr id="763977" name="Рисунок 6"/>
        <xdr:cNvPicPr>
          <a:picLocks noChangeAspect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8041600"/>
          <a:ext cx="1009650" cy="1362075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59531</xdr:colOff>
      <xdr:row>81</xdr:row>
      <xdr:rowOff>23813</xdr:rowOff>
    </xdr:from>
    <xdr:to>
      <xdr:col>1</xdr:col>
      <xdr:colOff>1259681</xdr:colOff>
      <xdr:row>81</xdr:row>
      <xdr:rowOff>1100138</xdr:rowOff>
    </xdr:to>
    <xdr:pic>
      <xdr:nvPicPr>
        <xdr:cNvPr id="763978" name="Рисунок 7"/>
        <xdr:cNvPicPr>
          <a:picLocks noChangeAspect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9" y="236124751"/>
          <a:ext cx="1200150" cy="1076325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422</xdr:row>
      <xdr:rowOff>28575</xdr:rowOff>
    </xdr:from>
    <xdr:to>
      <xdr:col>1</xdr:col>
      <xdr:colOff>1219200</xdr:colOff>
      <xdr:row>422</xdr:row>
      <xdr:rowOff>1390650</xdr:rowOff>
    </xdr:to>
    <xdr:pic>
      <xdr:nvPicPr>
        <xdr:cNvPr id="763982" name="Рисунок 1"/>
        <xdr:cNvPicPr>
          <a:picLocks noChangeAspect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61416000"/>
          <a:ext cx="1000125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247650</xdr:colOff>
      <xdr:row>583</xdr:row>
      <xdr:rowOff>19050</xdr:rowOff>
    </xdr:from>
    <xdr:to>
      <xdr:col>1</xdr:col>
      <xdr:colOff>1200150</xdr:colOff>
      <xdr:row>583</xdr:row>
      <xdr:rowOff>1400175</xdr:rowOff>
    </xdr:to>
    <xdr:pic>
      <xdr:nvPicPr>
        <xdr:cNvPr id="763983" name="Рисунок 2"/>
        <xdr:cNvPicPr>
          <a:picLocks noChangeAspect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061123100"/>
          <a:ext cx="952500" cy="1381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529</xdr:row>
      <xdr:rowOff>28575</xdr:rowOff>
    </xdr:from>
    <xdr:to>
      <xdr:col>1</xdr:col>
      <xdr:colOff>1114425</xdr:colOff>
      <xdr:row>529</xdr:row>
      <xdr:rowOff>1390650</xdr:rowOff>
    </xdr:to>
    <xdr:pic>
      <xdr:nvPicPr>
        <xdr:cNvPr id="763984" name="Рисунок 1"/>
        <xdr:cNvPicPr>
          <a:picLocks noChangeAspect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942841650"/>
          <a:ext cx="933450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713</xdr:row>
      <xdr:rowOff>0</xdr:rowOff>
    </xdr:from>
    <xdr:to>
      <xdr:col>1</xdr:col>
      <xdr:colOff>1200150</xdr:colOff>
      <xdr:row>713</xdr:row>
      <xdr:rowOff>1400175</xdr:rowOff>
    </xdr:to>
    <xdr:pic>
      <xdr:nvPicPr>
        <xdr:cNvPr id="763985" name="Рисунок 700" descr="9785912823428.jpg"/>
        <xdr:cNvPicPr>
          <a:picLocks noChangeAspect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01397775"/>
          <a:ext cx="10858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723</xdr:row>
      <xdr:rowOff>19050</xdr:rowOff>
    </xdr:from>
    <xdr:to>
      <xdr:col>1</xdr:col>
      <xdr:colOff>1247775</xdr:colOff>
      <xdr:row>723</xdr:row>
      <xdr:rowOff>1390650</xdr:rowOff>
    </xdr:to>
    <xdr:pic>
      <xdr:nvPicPr>
        <xdr:cNvPr id="763986" name="Рисунок 590" descr="9785000335482.jpg"/>
        <xdr:cNvPicPr>
          <a:picLocks noChangeAspect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40697925"/>
          <a:ext cx="11525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724</xdr:row>
      <xdr:rowOff>38100</xdr:rowOff>
    </xdr:from>
    <xdr:to>
      <xdr:col>1</xdr:col>
      <xdr:colOff>1228725</xdr:colOff>
      <xdr:row>724</xdr:row>
      <xdr:rowOff>1400175</xdr:rowOff>
    </xdr:to>
    <xdr:pic>
      <xdr:nvPicPr>
        <xdr:cNvPr id="763987" name="Рисунок 591" descr="9785912825378.jpg"/>
        <xdr:cNvPicPr>
          <a:picLocks noChangeAspect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42136200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727</xdr:row>
      <xdr:rowOff>9525</xdr:rowOff>
    </xdr:from>
    <xdr:to>
      <xdr:col>1</xdr:col>
      <xdr:colOff>1238250</xdr:colOff>
      <xdr:row>727</xdr:row>
      <xdr:rowOff>1409700</xdr:rowOff>
    </xdr:to>
    <xdr:pic>
      <xdr:nvPicPr>
        <xdr:cNvPr id="763988" name="Рисунок 598" descr="9785000336120.jpg"/>
        <xdr:cNvPicPr>
          <a:picLocks noChangeAspect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250622975"/>
          <a:ext cx="11620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733</xdr:row>
      <xdr:rowOff>19050</xdr:rowOff>
    </xdr:from>
    <xdr:to>
      <xdr:col>1</xdr:col>
      <xdr:colOff>1266825</xdr:colOff>
      <xdr:row>733</xdr:row>
      <xdr:rowOff>1390650</xdr:rowOff>
    </xdr:to>
    <xdr:pic>
      <xdr:nvPicPr>
        <xdr:cNvPr id="763989" name="Рисунок 607" descr="9785000336168.jpg"/>
        <xdr:cNvPicPr>
          <a:picLocks noChangeAspect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63405525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396</xdr:row>
      <xdr:rowOff>57150</xdr:rowOff>
    </xdr:from>
    <xdr:to>
      <xdr:col>1</xdr:col>
      <xdr:colOff>1247775</xdr:colOff>
      <xdr:row>396</xdr:row>
      <xdr:rowOff>1381125</xdr:rowOff>
    </xdr:to>
    <xdr:pic>
      <xdr:nvPicPr>
        <xdr:cNvPr id="763990" name="Рисунок 2"/>
        <xdr:cNvPicPr>
          <a:picLocks noChangeAspect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24068475"/>
          <a:ext cx="1038225" cy="13239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446</xdr:row>
      <xdr:rowOff>38100</xdr:rowOff>
    </xdr:from>
    <xdr:to>
      <xdr:col>1</xdr:col>
      <xdr:colOff>1171575</xdr:colOff>
      <xdr:row>446</xdr:row>
      <xdr:rowOff>1400175</xdr:rowOff>
    </xdr:to>
    <xdr:pic>
      <xdr:nvPicPr>
        <xdr:cNvPr id="763991" name="Рисунок 2"/>
        <xdr:cNvPicPr>
          <a:picLocks noChangeAspect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94048650"/>
          <a:ext cx="962025" cy="136207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460</xdr:row>
      <xdr:rowOff>38100</xdr:rowOff>
    </xdr:from>
    <xdr:to>
      <xdr:col>1</xdr:col>
      <xdr:colOff>1143000</xdr:colOff>
      <xdr:row>460</xdr:row>
      <xdr:rowOff>1381125</xdr:rowOff>
    </xdr:to>
    <xdr:pic>
      <xdr:nvPicPr>
        <xdr:cNvPr id="763992" name="Рисунок 27" descr="9785000337158.jpg"/>
        <xdr:cNvPicPr>
          <a:picLocks noChangeAspect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10317350"/>
          <a:ext cx="108585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437</xdr:row>
      <xdr:rowOff>57150</xdr:rowOff>
    </xdr:from>
    <xdr:to>
      <xdr:col>1</xdr:col>
      <xdr:colOff>1133475</xdr:colOff>
      <xdr:row>437</xdr:row>
      <xdr:rowOff>1419225</xdr:rowOff>
    </xdr:to>
    <xdr:pic>
      <xdr:nvPicPr>
        <xdr:cNvPr id="763993" name="Рисунок 521" descr="9785000336939.jpg"/>
        <xdr:cNvPicPr>
          <a:picLocks noChangeAspect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81618525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185</xdr:row>
      <xdr:rowOff>85725</xdr:rowOff>
    </xdr:from>
    <xdr:to>
      <xdr:col>2</xdr:col>
      <xdr:colOff>0</xdr:colOff>
      <xdr:row>185</xdr:row>
      <xdr:rowOff>1343025</xdr:rowOff>
    </xdr:to>
    <xdr:pic>
      <xdr:nvPicPr>
        <xdr:cNvPr id="763994" name="Рисунок 296" descr="9785000336793.jpg"/>
        <xdr:cNvPicPr>
          <a:picLocks noChangeAspect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3557225"/>
          <a:ext cx="1247775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842</xdr:row>
      <xdr:rowOff>0</xdr:rowOff>
    </xdr:from>
    <xdr:to>
      <xdr:col>1</xdr:col>
      <xdr:colOff>1228725</xdr:colOff>
      <xdr:row>842</xdr:row>
      <xdr:rowOff>1381125</xdr:rowOff>
    </xdr:to>
    <xdr:pic>
      <xdr:nvPicPr>
        <xdr:cNvPr id="763995" name="Рисунок 794" descr="9785912823558.jpg"/>
        <xdr:cNvPicPr>
          <a:picLocks noChangeAspect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8788100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845</xdr:row>
      <xdr:rowOff>28575</xdr:rowOff>
    </xdr:from>
    <xdr:to>
      <xdr:col>1</xdr:col>
      <xdr:colOff>1171575</xdr:colOff>
      <xdr:row>845</xdr:row>
      <xdr:rowOff>1371600</xdr:rowOff>
    </xdr:to>
    <xdr:pic>
      <xdr:nvPicPr>
        <xdr:cNvPr id="763998" name="Рисунок 7"/>
        <xdr:cNvPicPr>
          <a:picLocks noChangeAspect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35912800"/>
          <a:ext cx="1028700" cy="134302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836</xdr:row>
      <xdr:rowOff>38100</xdr:rowOff>
    </xdr:from>
    <xdr:to>
      <xdr:col>1</xdr:col>
      <xdr:colOff>1181100</xdr:colOff>
      <xdr:row>836</xdr:row>
      <xdr:rowOff>1371600</xdr:rowOff>
    </xdr:to>
    <xdr:pic>
      <xdr:nvPicPr>
        <xdr:cNvPr id="763999" name="Рисунок 8"/>
        <xdr:cNvPicPr>
          <a:picLocks noChangeAspect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0310850"/>
          <a:ext cx="1038225" cy="133350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837</xdr:row>
      <xdr:rowOff>9525</xdr:rowOff>
    </xdr:from>
    <xdr:to>
      <xdr:col>1</xdr:col>
      <xdr:colOff>1171575</xdr:colOff>
      <xdr:row>837</xdr:row>
      <xdr:rowOff>1390650</xdr:rowOff>
    </xdr:to>
    <xdr:pic>
      <xdr:nvPicPr>
        <xdr:cNvPr id="764000" name="Рисунок 9"/>
        <xdr:cNvPicPr>
          <a:picLocks noChangeAspect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21701500"/>
          <a:ext cx="1019175" cy="138112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840</xdr:row>
      <xdr:rowOff>28575</xdr:rowOff>
    </xdr:from>
    <xdr:to>
      <xdr:col>1</xdr:col>
      <xdr:colOff>1219200</xdr:colOff>
      <xdr:row>840</xdr:row>
      <xdr:rowOff>1352550</xdr:rowOff>
    </xdr:to>
    <xdr:pic>
      <xdr:nvPicPr>
        <xdr:cNvPr id="764001" name="Рисунок 10"/>
        <xdr:cNvPicPr>
          <a:picLocks noChangeAspect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425978225"/>
          <a:ext cx="1038225" cy="132397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841</xdr:row>
      <xdr:rowOff>57150</xdr:rowOff>
    </xdr:from>
    <xdr:to>
      <xdr:col>1</xdr:col>
      <xdr:colOff>1181100</xdr:colOff>
      <xdr:row>841</xdr:row>
      <xdr:rowOff>1381125</xdr:rowOff>
    </xdr:to>
    <xdr:pic>
      <xdr:nvPicPr>
        <xdr:cNvPr id="764002" name="Рисунок 11"/>
        <xdr:cNvPicPr>
          <a:picLocks noChangeAspect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7426025"/>
          <a:ext cx="1038225" cy="13239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843</xdr:row>
      <xdr:rowOff>38100</xdr:rowOff>
    </xdr:from>
    <xdr:to>
      <xdr:col>1</xdr:col>
      <xdr:colOff>1171575</xdr:colOff>
      <xdr:row>843</xdr:row>
      <xdr:rowOff>1362075</xdr:rowOff>
    </xdr:to>
    <xdr:pic>
      <xdr:nvPicPr>
        <xdr:cNvPr id="764003" name="Рисунок 12"/>
        <xdr:cNvPicPr>
          <a:picLocks noChangeAspect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30245425"/>
          <a:ext cx="1028700" cy="132397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846</xdr:row>
      <xdr:rowOff>57150</xdr:rowOff>
    </xdr:from>
    <xdr:to>
      <xdr:col>1</xdr:col>
      <xdr:colOff>1209675</xdr:colOff>
      <xdr:row>846</xdr:row>
      <xdr:rowOff>1400175</xdr:rowOff>
    </xdr:to>
    <xdr:pic>
      <xdr:nvPicPr>
        <xdr:cNvPr id="764004" name="Рисунок 2"/>
        <xdr:cNvPicPr>
          <a:picLocks noChangeAspect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37360600"/>
          <a:ext cx="1057275" cy="1343025"/>
        </a:xfrm>
        <a:prstGeom prst="rect">
          <a:avLst/>
        </a:prstGeom>
        <a:noFill/>
        <a:ln w="19050">
          <a:solidFill>
            <a:srgbClr val="0000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847</xdr:row>
      <xdr:rowOff>38100</xdr:rowOff>
    </xdr:from>
    <xdr:to>
      <xdr:col>1</xdr:col>
      <xdr:colOff>1200150</xdr:colOff>
      <xdr:row>847</xdr:row>
      <xdr:rowOff>1362075</xdr:rowOff>
    </xdr:to>
    <xdr:pic>
      <xdr:nvPicPr>
        <xdr:cNvPr id="764005" name="Рисунок 6"/>
        <xdr:cNvPicPr>
          <a:picLocks noChangeAspect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38760775"/>
          <a:ext cx="1066800" cy="1323975"/>
        </a:xfrm>
        <a:prstGeom prst="rect">
          <a:avLst/>
        </a:prstGeom>
        <a:noFill/>
        <a:ln w="19050">
          <a:solidFill>
            <a:srgbClr val="0000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848</xdr:row>
      <xdr:rowOff>28575</xdr:rowOff>
    </xdr:from>
    <xdr:to>
      <xdr:col>1</xdr:col>
      <xdr:colOff>1209675</xdr:colOff>
      <xdr:row>848</xdr:row>
      <xdr:rowOff>1390650</xdr:rowOff>
    </xdr:to>
    <xdr:pic>
      <xdr:nvPicPr>
        <xdr:cNvPr id="764006" name="Рисунок 7"/>
        <xdr:cNvPicPr>
          <a:picLocks noChangeAspect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40170475"/>
          <a:ext cx="1095375" cy="1362075"/>
        </a:xfrm>
        <a:prstGeom prst="rect">
          <a:avLst/>
        </a:prstGeom>
        <a:noFill/>
        <a:ln w="19050">
          <a:solidFill>
            <a:srgbClr val="0000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346</xdr:row>
      <xdr:rowOff>28575</xdr:rowOff>
    </xdr:from>
    <xdr:to>
      <xdr:col>1</xdr:col>
      <xdr:colOff>1114425</xdr:colOff>
      <xdr:row>346</xdr:row>
      <xdr:rowOff>1390650</xdr:rowOff>
    </xdr:to>
    <xdr:pic>
      <xdr:nvPicPr>
        <xdr:cNvPr id="764011" name="Рисунок 409" descr="9785000332735.jpg"/>
        <xdr:cNvPicPr>
          <a:picLocks noChangeAspect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1458150"/>
          <a:ext cx="952500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532</xdr:row>
      <xdr:rowOff>57150</xdr:rowOff>
    </xdr:from>
    <xdr:to>
      <xdr:col>1</xdr:col>
      <xdr:colOff>1190625</xdr:colOff>
      <xdr:row>532</xdr:row>
      <xdr:rowOff>1400175</xdr:rowOff>
    </xdr:to>
    <xdr:pic>
      <xdr:nvPicPr>
        <xdr:cNvPr id="764022" name="Рисунок 824" descr="9785912824821.jpg"/>
        <xdr:cNvPicPr>
          <a:picLocks noChangeAspect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46404000"/>
          <a:ext cx="10763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149678</xdr:colOff>
      <xdr:row>117</xdr:row>
      <xdr:rowOff>1292679</xdr:rowOff>
    </xdr:from>
    <xdr:to>
      <xdr:col>12</xdr:col>
      <xdr:colOff>843642</xdr:colOff>
      <xdr:row>118</xdr:row>
      <xdr:rowOff>95250</xdr:rowOff>
    </xdr:to>
    <xdr:pic>
      <xdr:nvPicPr>
        <xdr:cNvPr id="1039" name="Рисунок 1038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14124214" y="282429858"/>
          <a:ext cx="693964" cy="89807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371475</xdr:colOff>
      <xdr:row>478</xdr:row>
      <xdr:rowOff>57150</xdr:rowOff>
    </xdr:from>
    <xdr:to>
      <xdr:col>1</xdr:col>
      <xdr:colOff>1009650</xdr:colOff>
      <xdr:row>478</xdr:row>
      <xdr:rowOff>1390650</xdr:rowOff>
    </xdr:to>
    <xdr:pic>
      <xdr:nvPicPr>
        <xdr:cNvPr id="764076" name="Рисунок 12"/>
        <xdr:cNvPicPr>
          <a:picLocks noChangeAspect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841314675"/>
          <a:ext cx="638175" cy="13335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352425</xdr:colOff>
      <xdr:row>482</xdr:row>
      <xdr:rowOff>19050</xdr:rowOff>
    </xdr:from>
    <xdr:to>
      <xdr:col>1</xdr:col>
      <xdr:colOff>942975</xdr:colOff>
      <xdr:row>482</xdr:row>
      <xdr:rowOff>1400175</xdr:rowOff>
    </xdr:to>
    <xdr:pic>
      <xdr:nvPicPr>
        <xdr:cNvPr id="764077" name="Рисунок 13"/>
        <xdr:cNvPicPr>
          <a:picLocks noChangeAspect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846953475"/>
          <a:ext cx="590550" cy="1381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745</xdr:row>
      <xdr:rowOff>19050</xdr:rowOff>
    </xdr:from>
    <xdr:to>
      <xdr:col>1</xdr:col>
      <xdr:colOff>1219200</xdr:colOff>
      <xdr:row>745</xdr:row>
      <xdr:rowOff>1381125</xdr:rowOff>
    </xdr:to>
    <xdr:pic>
      <xdr:nvPicPr>
        <xdr:cNvPr id="764079" name="Рисунок 1"/>
        <xdr:cNvPicPr>
          <a:picLocks noChangeAspect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83274675"/>
          <a:ext cx="1133475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78</xdr:row>
      <xdr:rowOff>28575</xdr:rowOff>
    </xdr:from>
    <xdr:to>
      <xdr:col>1</xdr:col>
      <xdr:colOff>1076325</xdr:colOff>
      <xdr:row>78</xdr:row>
      <xdr:rowOff>1390650</xdr:rowOff>
    </xdr:to>
    <xdr:pic>
      <xdr:nvPicPr>
        <xdr:cNvPr id="764082" name="Рисунок 3"/>
        <xdr:cNvPicPr>
          <a:picLocks noChangeAspect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774400"/>
          <a:ext cx="971550" cy="13620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164</xdr:row>
      <xdr:rowOff>28575</xdr:rowOff>
    </xdr:from>
    <xdr:to>
      <xdr:col>1</xdr:col>
      <xdr:colOff>1200150</xdr:colOff>
      <xdr:row>164</xdr:row>
      <xdr:rowOff>1371600</xdr:rowOff>
    </xdr:to>
    <xdr:pic>
      <xdr:nvPicPr>
        <xdr:cNvPr id="764087" name="Рисунок 2"/>
        <xdr:cNvPicPr>
          <a:picLocks noChangeAspect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181725"/>
          <a:ext cx="1066800" cy="134302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165</xdr:row>
      <xdr:rowOff>57150</xdr:rowOff>
    </xdr:from>
    <xdr:to>
      <xdr:col>1</xdr:col>
      <xdr:colOff>1181100</xdr:colOff>
      <xdr:row>165</xdr:row>
      <xdr:rowOff>1438275</xdr:rowOff>
    </xdr:to>
    <xdr:pic>
      <xdr:nvPicPr>
        <xdr:cNvPr id="764088" name="Рисунок 3"/>
        <xdr:cNvPicPr>
          <a:picLocks noChangeAspect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629525"/>
          <a:ext cx="1066800" cy="13620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166</xdr:row>
      <xdr:rowOff>57150</xdr:rowOff>
    </xdr:from>
    <xdr:to>
      <xdr:col>1</xdr:col>
      <xdr:colOff>1190625</xdr:colOff>
      <xdr:row>166</xdr:row>
      <xdr:rowOff>1400175</xdr:rowOff>
    </xdr:to>
    <xdr:pic>
      <xdr:nvPicPr>
        <xdr:cNvPr id="764089" name="Рисунок 4"/>
        <xdr:cNvPicPr>
          <a:picLocks noChangeAspect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048750"/>
          <a:ext cx="1076325" cy="134302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167</xdr:row>
      <xdr:rowOff>57150</xdr:rowOff>
    </xdr:from>
    <xdr:to>
      <xdr:col>1</xdr:col>
      <xdr:colOff>1181100</xdr:colOff>
      <xdr:row>167</xdr:row>
      <xdr:rowOff>1419225</xdr:rowOff>
    </xdr:to>
    <xdr:pic>
      <xdr:nvPicPr>
        <xdr:cNvPr id="764090" name="Рисунок 5"/>
        <xdr:cNvPicPr>
          <a:picLocks noChangeAspect="1"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467975"/>
          <a:ext cx="1066800" cy="13620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168</xdr:row>
      <xdr:rowOff>57150</xdr:rowOff>
    </xdr:from>
    <xdr:to>
      <xdr:col>1</xdr:col>
      <xdr:colOff>1181100</xdr:colOff>
      <xdr:row>168</xdr:row>
      <xdr:rowOff>1381125</xdr:rowOff>
    </xdr:to>
    <xdr:pic>
      <xdr:nvPicPr>
        <xdr:cNvPr id="764091" name="Рисунок 7"/>
        <xdr:cNvPicPr>
          <a:picLocks noChangeAspect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887200"/>
          <a:ext cx="1047750" cy="13239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169</xdr:row>
      <xdr:rowOff>19050</xdr:rowOff>
    </xdr:from>
    <xdr:to>
      <xdr:col>1</xdr:col>
      <xdr:colOff>1190625</xdr:colOff>
      <xdr:row>169</xdr:row>
      <xdr:rowOff>1419225</xdr:rowOff>
    </xdr:to>
    <xdr:pic>
      <xdr:nvPicPr>
        <xdr:cNvPr id="764092" name="Рисунок 8"/>
        <xdr:cNvPicPr>
          <a:picLocks noChangeAspect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268325"/>
          <a:ext cx="1066800" cy="14001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170</xdr:row>
      <xdr:rowOff>57150</xdr:rowOff>
    </xdr:from>
    <xdr:to>
      <xdr:col>1</xdr:col>
      <xdr:colOff>1171575</xdr:colOff>
      <xdr:row>170</xdr:row>
      <xdr:rowOff>1390650</xdr:rowOff>
    </xdr:to>
    <xdr:pic>
      <xdr:nvPicPr>
        <xdr:cNvPr id="764093" name="Рисунок 9"/>
        <xdr:cNvPicPr>
          <a:picLocks noChangeAspect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725650"/>
          <a:ext cx="1038225" cy="1333500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171</xdr:row>
      <xdr:rowOff>38100</xdr:rowOff>
    </xdr:from>
    <xdr:to>
      <xdr:col>1</xdr:col>
      <xdr:colOff>1171575</xdr:colOff>
      <xdr:row>171</xdr:row>
      <xdr:rowOff>1400175</xdr:rowOff>
    </xdr:to>
    <xdr:pic>
      <xdr:nvPicPr>
        <xdr:cNvPr id="764094" name="Рисунок 10"/>
        <xdr:cNvPicPr>
          <a:picLocks noChangeAspect="1"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6125825"/>
          <a:ext cx="1057275" cy="13620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589</xdr:row>
      <xdr:rowOff>57150</xdr:rowOff>
    </xdr:from>
    <xdr:to>
      <xdr:col>1</xdr:col>
      <xdr:colOff>1162050</xdr:colOff>
      <xdr:row>589</xdr:row>
      <xdr:rowOff>1390650</xdr:rowOff>
    </xdr:to>
    <xdr:pic>
      <xdr:nvPicPr>
        <xdr:cNvPr id="764095" name="Рисунок 11"/>
        <xdr:cNvPicPr>
          <a:picLocks noChangeAspect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008859425"/>
          <a:ext cx="1000125" cy="13335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595</xdr:row>
      <xdr:rowOff>38100</xdr:rowOff>
    </xdr:from>
    <xdr:to>
      <xdr:col>1</xdr:col>
      <xdr:colOff>1095375</xdr:colOff>
      <xdr:row>595</xdr:row>
      <xdr:rowOff>1400175</xdr:rowOff>
    </xdr:to>
    <xdr:pic>
      <xdr:nvPicPr>
        <xdr:cNvPr id="764096" name="Рисунок 12"/>
        <xdr:cNvPicPr>
          <a:picLocks noChangeAspect="1"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18774950"/>
          <a:ext cx="914400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343</xdr:row>
      <xdr:rowOff>38100</xdr:rowOff>
    </xdr:from>
    <xdr:to>
      <xdr:col>1</xdr:col>
      <xdr:colOff>1085850</xdr:colOff>
      <xdr:row>343</xdr:row>
      <xdr:rowOff>1381125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555974250"/>
          <a:ext cx="942975" cy="1343025"/>
        </a:xfrm>
        <a:prstGeom prst="rect">
          <a:avLst/>
        </a:prstGeom>
        <a:ln w="19050">
          <a:solidFill>
            <a:schemeClr val="tx2">
              <a:lumMod val="60000"/>
              <a:lumOff val="40000"/>
            </a:schemeClr>
          </a:solidFill>
        </a:ln>
      </xdr:spPr>
    </xdr:pic>
    <xdr:clientData/>
  </xdr:twoCellAnchor>
  <xdr:twoCellAnchor>
    <xdr:from>
      <xdr:col>1</xdr:col>
      <xdr:colOff>107157</xdr:colOff>
      <xdr:row>725</xdr:row>
      <xdr:rowOff>0</xdr:rowOff>
    </xdr:from>
    <xdr:to>
      <xdr:col>1</xdr:col>
      <xdr:colOff>1209973</xdr:colOff>
      <xdr:row>725</xdr:row>
      <xdr:rowOff>19276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345" y="1257990563"/>
          <a:ext cx="1102816" cy="1400401"/>
        </a:xfrm>
        <a:prstGeom prst="rect">
          <a:avLst/>
        </a:prstGeom>
        <a:ln w="12700">
          <a:solidFill>
            <a:srgbClr val="0070C0"/>
          </a:solidFill>
        </a:ln>
      </xdr:spPr>
    </xdr:pic>
    <xdr:clientData/>
  </xdr:twoCellAnchor>
  <xdr:twoCellAnchor>
    <xdr:from>
      <xdr:col>1</xdr:col>
      <xdr:colOff>190500</xdr:colOff>
      <xdr:row>132</xdr:row>
      <xdr:rowOff>35718</xdr:rowOff>
    </xdr:from>
    <xdr:to>
      <xdr:col>1</xdr:col>
      <xdr:colOff>1190624</xdr:colOff>
      <xdr:row>132</xdr:row>
      <xdr:rowOff>1415199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8" y="284440312"/>
          <a:ext cx="1000124" cy="1379481"/>
        </a:xfrm>
        <a:prstGeom prst="rect">
          <a:avLst/>
        </a:prstGeom>
        <a:ln w="19050">
          <a:solidFill>
            <a:srgbClr val="002060"/>
          </a:solidFill>
        </a:ln>
      </xdr:spPr>
    </xdr:pic>
    <xdr:clientData/>
  </xdr:twoCellAnchor>
  <xdr:twoCellAnchor>
    <xdr:from>
      <xdr:col>1</xdr:col>
      <xdr:colOff>154781</xdr:colOff>
      <xdr:row>340</xdr:row>
      <xdr:rowOff>47625</xdr:rowOff>
    </xdr:from>
    <xdr:to>
      <xdr:col>1</xdr:col>
      <xdr:colOff>1154906</xdr:colOff>
      <xdr:row>340</xdr:row>
      <xdr:rowOff>1340302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6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969" y="552819094"/>
          <a:ext cx="1000125" cy="1292677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178593</xdr:colOff>
      <xdr:row>326</xdr:row>
      <xdr:rowOff>47625</xdr:rowOff>
    </xdr:from>
    <xdr:to>
      <xdr:col>1</xdr:col>
      <xdr:colOff>1131093</xdr:colOff>
      <xdr:row>326</xdr:row>
      <xdr:rowOff>1393031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6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781" y="535066875"/>
          <a:ext cx="952500" cy="1345406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166688</xdr:colOff>
      <xdr:row>316</xdr:row>
      <xdr:rowOff>0</xdr:rowOff>
    </xdr:from>
    <xdr:to>
      <xdr:col>1</xdr:col>
      <xdr:colOff>1126808</xdr:colOff>
      <xdr:row>316</xdr:row>
      <xdr:rowOff>1333500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6" y="571071375"/>
          <a:ext cx="960120" cy="1333500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202407</xdr:colOff>
      <xdr:row>352</xdr:row>
      <xdr:rowOff>71437</xdr:rowOff>
    </xdr:from>
    <xdr:to>
      <xdr:col>1</xdr:col>
      <xdr:colOff>1166812</xdr:colOff>
      <xdr:row>352</xdr:row>
      <xdr:rowOff>1357313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6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595" y="574095562"/>
          <a:ext cx="964405" cy="1285876"/>
        </a:xfrm>
        <a:prstGeom prst="rect">
          <a:avLst/>
        </a:prstGeom>
        <a:ln w="19050">
          <a:solidFill>
            <a:srgbClr val="002060"/>
          </a:solidFill>
        </a:ln>
      </xdr:spPr>
    </xdr:pic>
    <xdr:clientData/>
  </xdr:twoCellAnchor>
  <xdr:twoCellAnchor>
    <xdr:from>
      <xdr:col>1</xdr:col>
      <xdr:colOff>202405</xdr:colOff>
      <xdr:row>323</xdr:row>
      <xdr:rowOff>11905</xdr:rowOff>
    </xdr:from>
    <xdr:to>
      <xdr:col>1</xdr:col>
      <xdr:colOff>1178717</xdr:colOff>
      <xdr:row>323</xdr:row>
      <xdr:rowOff>1406636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593" y="531340218"/>
          <a:ext cx="976312" cy="1394731"/>
        </a:xfrm>
        <a:prstGeom prst="rect">
          <a:avLst/>
        </a:prstGeom>
        <a:ln w="19050">
          <a:solidFill>
            <a:srgbClr val="002060"/>
          </a:solidFill>
        </a:ln>
      </xdr:spPr>
    </xdr:pic>
    <xdr:clientData/>
  </xdr:twoCellAnchor>
  <xdr:twoCellAnchor>
    <xdr:from>
      <xdr:col>1</xdr:col>
      <xdr:colOff>83343</xdr:colOff>
      <xdr:row>276</xdr:row>
      <xdr:rowOff>1408307</xdr:rowOff>
    </xdr:from>
    <xdr:to>
      <xdr:col>1</xdr:col>
      <xdr:colOff>1237528</xdr:colOff>
      <xdr:row>278</xdr:row>
      <xdr:rowOff>11906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1" y="475753307"/>
          <a:ext cx="1154185" cy="143728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1</xdr:col>
      <xdr:colOff>169718</xdr:colOff>
      <xdr:row>281</xdr:row>
      <xdr:rowOff>47625</xdr:rowOff>
    </xdr:from>
    <xdr:to>
      <xdr:col>1</xdr:col>
      <xdr:colOff>1259681</xdr:colOff>
      <xdr:row>281</xdr:row>
      <xdr:rowOff>1404937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906" y="481476844"/>
          <a:ext cx="1089963" cy="1357312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119063</xdr:colOff>
      <xdr:row>282</xdr:row>
      <xdr:rowOff>23812</xdr:rowOff>
    </xdr:from>
    <xdr:to>
      <xdr:col>1</xdr:col>
      <xdr:colOff>1226343</xdr:colOff>
      <xdr:row>282</xdr:row>
      <xdr:rowOff>1402689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482869875"/>
          <a:ext cx="1107280" cy="1378877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90199</xdr:colOff>
      <xdr:row>283</xdr:row>
      <xdr:rowOff>23813</xdr:rowOff>
    </xdr:from>
    <xdr:to>
      <xdr:col>1</xdr:col>
      <xdr:colOff>1176338</xdr:colOff>
      <xdr:row>283</xdr:row>
      <xdr:rowOff>1376363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87" y="484286719"/>
          <a:ext cx="1086139" cy="1352550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23812</xdr:colOff>
      <xdr:row>21</xdr:row>
      <xdr:rowOff>35718</xdr:rowOff>
    </xdr:from>
    <xdr:to>
      <xdr:col>1</xdr:col>
      <xdr:colOff>1250156</xdr:colOff>
      <xdr:row>21</xdr:row>
      <xdr:rowOff>869156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6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34825781"/>
          <a:ext cx="1226344" cy="833438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11906</xdr:colOff>
      <xdr:row>25</xdr:row>
      <xdr:rowOff>23813</xdr:rowOff>
    </xdr:from>
    <xdr:to>
      <xdr:col>1</xdr:col>
      <xdr:colOff>1244572</xdr:colOff>
      <xdr:row>25</xdr:row>
      <xdr:rowOff>916782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6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094" y="38540532"/>
          <a:ext cx="1232666" cy="892969"/>
        </a:xfrm>
        <a:prstGeom prst="rect">
          <a:avLst/>
        </a:prstGeom>
        <a:ln w="19050">
          <a:solidFill>
            <a:schemeClr val="accent2">
              <a:lumMod val="60000"/>
              <a:lumOff val="40000"/>
            </a:schemeClr>
          </a:solidFill>
        </a:ln>
      </xdr:spPr>
    </xdr:pic>
    <xdr:clientData/>
  </xdr:twoCellAnchor>
  <xdr:twoCellAnchor>
    <xdr:from>
      <xdr:col>1</xdr:col>
      <xdr:colOff>47626</xdr:colOff>
      <xdr:row>28</xdr:row>
      <xdr:rowOff>11908</xdr:rowOff>
    </xdr:from>
    <xdr:to>
      <xdr:col>1</xdr:col>
      <xdr:colOff>1273969</xdr:colOff>
      <xdr:row>28</xdr:row>
      <xdr:rowOff>869156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6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814" y="41290877"/>
          <a:ext cx="1226343" cy="857248"/>
        </a:xfrm>
        <a:prstGeom prst="rect">
          <a:avLst/>
        </a:prstGeom>
        <a:ln w="19050">
          <a:solidFill>
            <a:schemeClr val="accent2">
              <a:lumMod val="40000"/>
              <a:lumOff val="60000"/>
            </a:schemeClr>
          </a:solidFill>
        </a:ln>
      </xdr:spPr>
    </xdr:pic>
    <xdr:clientData/>
  </xdr:twoCellAnchor>
  <xdr:twoCellAnchor>
    <xdr:from>
      <xdr:col>1</xdr:col>
      <xdr:colOff>142875</xdr:colOff>
      <xdr:row>196</xdr:row>
      <xdr:rowOff>47625</xdr:rowOff>
    </xdr:from>
    <xdr:to>
      <xdr:col>1</xdr:col>
      <xdr:colOff>1202531</xdr:colOff>
      <xdr:row>196</xdr:row>
      <xdr:rowOff>1372841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6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3" y="379166438"/>
          <a:ext cx="1059656" cy="1325216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130968</xdr:colOff>
      <xdr:row>215</xdr:row>
      <xdr:rowOff>59531</xdr:rowOff>
    </xdr:from>
    <xdr:to>
      <xdr:col>1</xdr:col>
      <xdr:colOff>1154906</xdr:colOff>
      <xdr:row>215</xdr:row>
      <xdr:rowOff>1404937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6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156" y="376916156"/>
          <a:ext cx="1023938" cy="1345406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119064</xdr:colOff>
      <xdr:row>218</xdr:row>
      <xdr:rowOff>35720</xdr:rowOff>
    </xdr:from>
    <xdr:to>
      <xdr:col>1</xdr:col>
      <xdr:colOff>1107281</xdr:colOff>
      <xdr:row>218</xdr:row>
      <xdr:rowOff>1404938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6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2" y="416968783"/>
          <a:ext cx="988217" cy="1369218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142874</xdr:colOff>
      <xdr:row>219</xdr:row>
      <xdr:rowOff>47624</xdr:rowOff>
    </xdr:from>
    <xdr:to>
      <xdr:col>1</xdr:col>
      <xdr:colOff>1119187</xdr:colOff>
      <xdr:row>219</xdr:row>
      <xdr:rowOff>1370039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2" y="418397530"/>
          <a:ext cx="976313" cy="132241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83343</xdr:colOff>
      <xdr:row>456</xdr:row>
      <xdr:rowOff>23813</xdr:rowOff>
    </xdr:from>
    <xdr:to>
      <xdr:col>1</xdr:col>
      <xdr:colOff>1197768</xdr:colOff>
      <xdr:row>456</xdr:row>
      <xdr:rowOff>1404938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531" y="739794844"/>
          <a:ext cx="1114425" cy="1381125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83343</xdr:colOff>
      <xdr:row>473</xdr:row>
      <xdr:rowOff>47624</xdr:rowOff>
    </xdr:from>
    <xdr:to>
      <xdr:col>1</xdr:col>
      <xdr:colOff>1235868</xdr:colOff>
      <xdr:row>473</xdr:row>
      <xdr:rowOff>1414461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1" y="763904999"/>
          <a:ext cx="1152525" cy="1366837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59531</xdr:colOff>
      <xdr:row>474</xdr:row>
      <xdr:rowOff>47624</xdr:rowOff>
    </xdr:from>
    <xdr:to>
      <xdr:col>1</xdr:col>
      <xdr:colOff>1238249</xdr:colOff>
      <xdr:row>474</xdr:row>
      <xdr:rowOff>1381125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6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719" y="764250280"/>
          <a:ext cx="1178718" cy="1333501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133350</xdr:colOff>
      <xdr:row>133</xdr:row>
      <xdr:rowOff>38100</xdr:rowOff>
    </xdr:from>
    <xdr:to>
      <xdr:col>1</xdr:col>
      <xdr:colOff>1200150</xdr:colOff>
      <xdr:row>133</xdr:row>
      <xdr:rowOff>1419225</xdr:rowOff>
    </xdr:to>
    <xdr:pic>
      <xdr:nvPicPr>
        <xdr:cNvPr id="1058" name="Рисунок 542" descr="9785000336885.jpg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6235775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130969</xdr:colOff>
      <xdr:row>635</xdr:row>
      <xdr:rowOff>16293</xdr:rowOff>
    </xdr:from>
    <xdr:to>
      <xdr:col>1</xdr:col>
      <xdr:colOff>1119187</xdr:colOff>
      <xdr:row>635</xdr:row>
      <xdr:rowOff>1403265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6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7" y="1097510606"/>
          <a:ext cx="988218" cy="1386972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154781</xdr:colOff>
      <xdr:row>395</xdr:row>
      <xdr:rowOff>47625</xdr:rowOff>
    </xdr:from>
    <xdr:to>
      <xdr:col>1</xdr:col>
      <xdr:colOff>1250156</xdr:colOff>
      <xdr:row>395</xdr:row>
      <xdr:rowOff>1364816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654034125"/>
          <a:ext cx="1095375" cy="1317191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119065</xdr:colOff>
      <xdr:row>32</xdr:row>
      <xdr:rowOff>35719</xdr:rowOff>
    </xdr:from>
    <xdr:to>
      <xdr:col>1</xdr:col>
      <xdr:colOff>1170757</xdr:colOff>
      <xdr:row>32</xdr:row>
      <xdr:rowOff>1393031</xdr:rowOff>
    </xdr:to>
    <xdr:pic>
      <xdr:nvPicPr>
        <xdr:cNvPr id="1056" name="Рисунок 1055"/>
        <xdr:cNvPicPr>
          <a:picLocks noChangeAspect="1"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3" y="187523438"/>
          <a:ext cx="1051692" cy="1357312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107158</xdr:colOff>
      <xdr:row>33</xdr:row>
      <xdr:rowOff>47625</xdr:rowOff>
    </xdr:from>
    <xdr:to>
      <xdr:col>1</xdr:col>
      <xdr:colOff>1148679</xdr:colOff>
      <xdr:row>33</xdr:row>
      <xdr:rowOff>1547812</xdr:rowOff>
    </xdr:to>
    <xdr:pic>
      <xdr:nvPicPr>
        <xdr:cNvPr id="1059" name="Рисунок 1058"/>
        <xdr:cNvPicPr>
          <a:picLocks noChangeAspect="1"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6" y="6548438"/>
          <a:ext cx="1041521" cy="1500187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4</xdr:col>
      <xdr:colOff>273844</xdr:colOff>
      <xdr:row>32</xdr:row>
      <xdr:rowOff>380999</xdr:rowOff>
    </xdr:from>
    <xdr:to>
      <xdr:col>6</xdr:col>
      <xdr:colOff>15929</xdr:colOff>
      <xdr:row>33</xdr:row>
      <xdr:rowOff>291910</xdr:rowOff>
    </xdr:to>
    <xdr:pic>
      <xdr:nvPicPr>
        <xdr:cNvPr id="1061" name="Рисунок 1060"/>
        <xdr:cNvPicPr>
          <a:picLocks noChangeAspect="1"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3885187"/>
          <a:ext cx="2004273" cy="1315848"/>
        </a:xfrm>
        <a:prstGeom prst="rect">
          <a:avLst/>
        </a:prstGeom>
      </xdr:spPr>
    </xdr:pic>
    <xdr:clientData/>
  </xdr:twoCellAnchor>
  <xdr:twoCellAnchor>
    <xdr:from>
      <xdr:col>1</xdr:col>
      <xdr:colOff>35718</xdr:colOff>
      <xdr:row>179</xdr:row>
      <xdr:rowOff>71436</xdr:rowOff>
    </xdr:from>
    <xdr:to>
      <xdr:col>1</xdr:col>
      <xdr:colOff>1262062</xdr:colOff>
      <xdr:row>179</xdr:row>
      <xdr:rowOff>1357311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6" y="356568374"/>
          <a:ext cx="1226344" cy="128587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47625</xdr:colOff>
      <xdr:row>186</xdr:row>
      <xdr:rowOff>95250</xdr:rowOff>
    </xdr:from>
    <xdr:to>
      <xdr:col>1</xdr:col>
      <xdr:colOff>1273968</xdr:colOff>
      <xdr:row>186</xdr:row>
      <xdr:rowOff>1321593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6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3" y="366510094"/>
          <a:ext cx="1226343" cy="122634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23812</xdr:colOff>
      <xdr:row>187</xdr:row>
      <xdr:rowOff>71437</xdr:rowOff>
    </xdr:from>
    <xdr:to>
      <xdr:col>1</xdr:col>
      <xdr:colOff>1273969</xdr:colOff>
      <xdr:row>187</xdr:row>
      <xdr:rowOff>1393031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67903125"/>
          <a:ext cx="1250157" cy="1321594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23812</xdr:colOff>
      <xdr:row>175</xdr:row>
      <xdr:rowOff>47625</xdr:rowOff>
    </xdr:from>
    <xdr:to>
      <xdr:col>1</xdr:col>
      <xdr:colOff>1285873</xdr:colOff>
      <xdr:row>175</xdr:row>
      <xdr:rowOff>1309686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6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50877188"/>
          <a:ext cx="1262061" cy="1262061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35719</xdr:colOff>
      <xdr:row>189</xdr:row>
      <xdr:rowOff>71437</xdr:rowOff>
    </xdr:from>
    <xdr:to>
      <xdr:col>1</xdr:col>
      <xdr:colOff>1250156</xdr:colOff>
      <xdr:row>189</xdr:row>
      <xdr:rowOff>1381125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6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7" y="372153656"/>
          <a:ext cx="1214437" cy="1309688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119063</xdr:colOff>
      <xdr:row>35</xdr:row>
      <xdr:rowOff>59531</xdr:rowOff>
    </xdr:from>
    <xdr:to>
      <xdr:col>1</xdr:col>
      <xdr:colOff>1226344</xdr:colOff>
      <xdr:row>35</xdr:row>
      <xdr:rowOff>1574006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6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8893969"/>
          <a:ext cx="1107281" cy="1514475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95250</xdr:colOff>
      <xdr:row>36</xdr:row>
      <xdr:rowOff>71438</xdr:rowOff>
    </xdr:from>
    <xdr:to>
      <xdr:col>1</xdr:col>
      <xdr:colOff>1250156</xdr:colOff>
      <xdr:row>36</xdr:row>
      <xdr:rowOff>1576388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6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8" y="10501313"/>
          <a:ext cx="1154906" cy="1504950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71438</xdr:colOff>
      <xdr:row>37</xdr:row>
      <xdr:rowOff>47625</xdr:rowOff>
    </xdr:from>
    <xdr:to>
      <xdr:col>1</xdr:col>
      <xdr:colOff>1250156</xdr:colOff>
      <xdr:row>37</xdr:row>
      <xdr:rowOff>1552575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12072938"/>
          <a:ext cx="1178718" cy="1504950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59531</xdr:colOff>
      <xdr:row>38</xdr:row>
      <xdr:rowOff>47624</xdr:rowOff>
    </xdr:from>
    <xdr:to>
      <xdr:col>1</xdr:col>
      <xdr:colOff>1231107</xdr:colOff>
      <xdr:row>38</xdr:row>
      <xdr:rowOff>1523999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6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19" y="13668374"/>
          <a:ext cx="1171576" cy="1476375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119062</xdr:colOff>
      <xdr:row>803</xdr:row>
      <xdr:rowOff>0</xdr:rowOff>
    </xdr:from>
    <xdr:to>
      <xdr:col>1</xdr:col>
      <xdr:colOff>1131093</xdr:colOff>
      <xdr:row>803</xdr:row>
      <xdr:rowOff>3552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61003438"/>
          <a:ext cx="1012031" cy="142039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107156</xdr:colOff>
      <xdr:row>269</xdr:row>
      <xdr:rowOff>47625</xdr:rowOff>
    </xdr:from>
    <xdr:to>
      <xdr:col>1</xdr:col>
      <xdr:colOff>1197323</xdr:colOff>
      <xdr:row>269</xdr:row>
      <xdr:rowOff>1357312</xdr:rowOff>
    </xdr:to>
    <xdr:pic>
      <xdr:nvPicPr>
        <xdr:cNvPr id="763008" name="Рисунок 763007"/>
        <xdr:cNvPicPr>
          <a:picLocks noChangeAspect="1"/>
        </xdr:cNvPicPr>
      </xdr:nvPicPr>
      <xdr:blipFill>
        <a:blip xmlns:r="http://schemas.openxmlformats.org/officeDocument/2006/relationships" r:embed="rId6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4" y="476297625"/>
          <a:ext cx="1090167" cy="1309687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214312</xdr:colOff>
      <xdr:row>376</xdr:row>
      <xdr:rowOff>23812</xdr:rowOff>
    </xdr:from>
    <xdr:to>
      <xdr:col>1</xdr:col>
      <xdr:colOff>1204912</xdr:colOff>
      <xdr:row>376</xdr:row>
      <xdr:rowOff>1571624</xdr:rowOff>
    </xdr:to>
    <xdr:pic>
      <xdr:nvPicPr>
        <xdr:cNvPr id="1048" name="Рисунок 460" descr="9785000335598.jpg"/>
        <xdr:cNvPicPr>
          <a:picLocks noChangeAspect="1"/>
        </xdr:cNvPicPr>
      </xdr:nvPicPr>
      <xdr:blipFill>
        <a:blip xmlns:r="http://schemas.openxmlformats.org/officeDocument/2006/relationships" r:embed="rId7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13707656"/>
          <a:ext cx="990600" cy="1547812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166686</xdr:colOff>
      <xdr:row>710</xdr:row>
      <xdr:rowOff>0</xdr:rowOff>
    </xdr:from>
    <xdr:to>
      <xdr:col>1</xdr:col>
      <xdr:colOff>1214435</xdr:colOff>
      <xdr:row>710</xdr:row>
      <xdr:rowOff>15975</xdr:rowOff>
    </xdr:to>
    <xdr:pic>
      <xdr:nvPicPr>
        <xdr:cNvPr id="763009" name="Рисунок 763008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4" y="1191172687"/>
          <a:ext cx="1047749" cy="1432819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5</xdr:col>
      <xdr:colOff>1774031</xdr:colOff>
      <xdr:row>82</xdr:row>
      <xdr:rowOff>464344</xdr:rowOff>
    </xdr:from>
    <xdr:to>
      <xdr:col>6</xdr:col>
      <xdr:colOff>677695</xdr:colOff>
      <xdr:row>84</xdr:row>
      <xdr:rowOff>148326</xdr:rowOff>
    </xdr:to>
    <xdr:pic>
      <xdr:nvPicPr>
        <xdr:cNvPr id="1019" name="Рисунок 1018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8501062" y="3488532"/>
          <a:ext cx="832477" cy="10651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166688</xdr:colOff>
      <xdr:row>629</xdr:row>
      <xdr:rowOff>35719</xdr:rowOff>
    </xdr:from>
    <xdr:to>
      <xdr:col>1</xdr:col>
      <xdr:colOff>1178718</xdr:colOff>
      <xdr:row>629</xdr:row>
      <xdr:rowOff>1396432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1063978219"/>
          <a:ext cx="1012030" cy="136071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154781</xdr:colOff>
      <xdr:row>625</xdr:row>
      <xdr:rowOff>35720</xdr:rowOff>
    </xdr:from>
    <xdr:to>
      <xdr:col>1</xdr:col>
      <xdr:colOff>1071562</xdr:colOff>
      <xdr:row>626</xdr:row>
      <xdr:rowOff>22426</xdr:rowOff>
    </xdr:to>
    <xdr:pic>
      <xdr:nvPicPr>
        <xdr:cNvPr id="763010" name="Рисунок 763009"/>
        <xdr:cNvPicPr>
          <a:picLocks noChangeAspect="1"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1074408095"/>
          <a:ext cx="916781" cy="1403550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178593</xdr:colOff>
      <xdr:row>322</xdr:row>
      <xdr:rowOff>47625</xdr:rowOff>
    </xdr:from>
    <xdr:to>
      <xdr:col>1</xdr:col>
      <xdr:colOff>1188243</xdr:colOff>
      <xdr:row>322</xdr:row>
      <xdr:rowOff>1402557</xdr:rowOff>
    </xdr:to>
    <xdr:pic>
      <xdr:nvPicPr>
        <xdr:cNvPr id="763012" name="Рисунок 763011"/>
        <xdr:cNvPicPr>
          <a:picLocks noChangeAspect="1"/>
        </xdr:cNvPicPr>
      </xdr:nvPicPr>
      <xdr:blipFill>
        <a:blip xmlns:r="http://schemas.openxmlformats.org/officeDocument/2006/relationships" r:embed="rId7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1" y="534031031"/>
          <a:ext cx="1009650" cy="1354932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202405</xdr:colOff>
      <xdr:row>336</xdr:row>
      <xdr:rowOff>35718</xdr:rowOff>
    </xdr:from>
    <xdr:to>
      <xdr:col>1</xdr:col>
      <xdr:colOff>1212055</xdr:colOff>
      <xdr:row>336</xdr:row>
      <xdr:rowOff>1390650</xdr:rowOff>
    </xdr:to>
    <xdr:pic>
      <xdr:nvPicPr>
        <xdr:cNvPr id="763013" name="Рисунок 763012"/>
        <xdr:cNvPicPr>
          <a:picLocks noChangeAspect="1"/>
        </xdr:cNvPicPr>
      </xdr:nvPicPr>
      <xdr:blipFill>
        <a:blip xmlns:r="http://schemas.openxmlformats.org/officeDocument/2006/relationships" r:embed="rId7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93" y="553271531"/>
          <a:ext cx="1009650" cy="1354932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11906</xdr:colOff>
      <xdr:row>19</xdr:row>
      <xdr:rowOff>35719</xdr:rowOff>
    </xdr:from>
    <xdr:to>
      <xdr:col>1</xdr:col>
      <xdr:colOff>1271588</xdr:colOff>
      <xdr:row>19</xdr:row>
      <xdr:rowOff>969169</xdr:rowOff>
    </xdr:to>
    <xdr:pic>
      <xdr:nvPicPr>
        <xdr:cNvPr id="763011" name="Рисунок 763010"/>
        <xdr:cNvPicPr>
          <a:picLocks noChangeAspect="1"/>
        </xdr:cNvPicPr>
      </xdr:nvPicPr>
      <xdr:blipFill>
        <a:blip xmlns:r="http://schemas.openxmlformats.org/officeDocument/2006/relationships" r:embed="rId7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094" y="33111282"/>
          <a:ext cx="1259682" cy="933450"/>
        </a:xfrm>
        <a:prstGeom prst="rect">
          <a:avLst/>
        </a:prstGeom>
        <a:ln w="19050">
          <a:solidFill>
            <a:srgbClr val="92D050"/>
          </a:solidFill>
        </a:ln>
      </xdr:spPr>
    </xdr:pic>
    <xdr:clientData/>
  </xdr:twoCellAnchor>
  <xdr:twoCellAnchor>
    <xdr:from>
      <xdr:col>1</xdr:col>
      <xdr:colOff>23813</xdr:colOff>
      <xdr:row>20</xdr:row>
      <xdr:rowOff>59532</xdr:rowOff>
    </xdr:from>
    <xdr:to>
      <xdr:col>1</xdr:col>
      <xdr:colOff>1252922</xdr:colOff>
      <xdr:row>20</xdr:row>
      <xdr:rowOff>919163</xdr:rowOff>
    </xdr:to>
    <xdr:pic>
      <xdr:nvPicPr>
        <xdr:cNvPr id="763014" name="Рисунок 763013"/>
        <xdr:cNvPicPr>
          <a:picLocks noChangeAspect="1"/>
        </xdr:cNvPicPr>
      </xdr:nvPicPr>
      <xdr:blipFill>
        <a:blip xmlns:r="http://schemas.openxmlformats.org/officeDocument/2006/relationships" r:embed="rId7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33849470"/>
          <a:ext cx="1229109" cy="859631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59533</xdr:colOff>
      <xdr:row>22</xdr:row>
      <xdr:rowOff>47627</xdr:rowOff>
    </xdr:from>
    <xdr:to>
      <xdr:col>1</xdr:col>
      <xdr:colOff>1255091</xdr:colOff>
      <xdr:row>22</xdr:row>
      <xdr:rowOff>892971</xdr:rowOff>
    </xdr:to>
    <xdr:pic>
      <xdr:nvPicPr>
        <xdr:cNvPr id="763015" name="Рисунок 763014"/>
        <xdr:cNvPicPr>
          <a:picLocks noChangeAspect="1"/>
        </xdr:cNvPicPr>
      </xdr:nvPicPr>
      <xdr:blipFill>
        <a:blip xmlns:r="http://schemas.openxmlformats.org/officeDocument/2006/relationships" r:embed="rId7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721" y="35742565"/>
          <a:ext cx="1195558" cy="845344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35720</xdr:colOff>
      <xdr:row>27</xdr:row>
      <xdr:rowOff>47626</xdr:rowOff>
    </xdr:from>
    <xdr:to>
      <xdr:col>1</xdr:col>
      <xdr:colOff>1273968</xdr:colOff>
      <xdr:row>27</xdr:row>
      <xdr:rowOff>892969</xdr:rowOff>
    </xdr:to>
    <xdr:pic>
      <xdr:nvPicPr>
        <xdr:cNvPr id="763016" name="Рисунок 763015"/>
        <xdr:cNvPicPr>
          <a:picLocks noChangeAspect="1"/>
        </xdr:cNvPicPr>
      </xdr:nvPicPr>
      <xdr:blipFill>
        <a:blip xmlns:r="http://schemas.openxmlformats.org/officeDocument/2006/relationships" r:embed="rId7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908" y="40397907"/>
          <a:ext cx="1238248" cy="845343"/>
        </a:xfrm>
        <a:prstGeom prst="rect">
          <a:avLst/>
        </a:prstGeom>
        <a:ln w="19050">
          <a:solidFill>
            <a:srgbClr val="FF66FF"/>
          </a:solidFill>
        </a:ln>
      </xdr:spPr>
    </xdr:pic>
    <xdr:clientData/>
  </xdr:twoCellAnchor>
  <xdr:twoCellAnchor editAs="oneCell">
    <xdr:from>
      <xdr:col>1</xdr:col>
      <xdr:colOff>130968</xdr:colOff>
      <xdr:row>851</xdr:row>
      <xdr:rowOff>23812</xdr:rowOff>
    </xdr:from>
    <xdr:to>
      <xdr:col>1</xdr:col>
      <xdr:colOff>1185365</xdr:colOff>
      <xdr:row>851</xdr:row>
      <xdr:rowOff>1309687</xdr:rowOff>
    </xdr:to>
    <xdr:pic>
      <xdr:nvPicPr>
        <xdr:cNvPr id="1001" name="Рисунок 1000">
          <a:extLst>
            <a:ext uri="{FF2B5EF4-FFF2-40B4-BE49-F238E27FC236}">
              <a16:creationId xmlns:a16="http://schemas.microsoft.com/office/drawing/2014/main" id="{4AFF69A7-E814-445D-9DEA-A2C79741E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156" y="1360812937"/>
          <a:ext cx="1054397" cy="1285875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94066</xdr:colOff>
      <xdr:row>853</xdr:row>
      <xdr:rowOff>35719</xdr:rowOff>
    </xdr:from>
    <xdr:to>
      <xdr:col>1</xdr:col>
      <xdr:colOff>1114425</xdr:colOff>
      <xdr:row>853</xdr:row>
      <xdr:rowOff>1374874</xdr:rowOff>
    </xdr:to>
    <xdr:pic>
      <xdr:nvPicPr>
        <xdr:cNvPr id="1003" name="Рисунок 1002">
          <a:extLst>
            <a:ext uri="{FF2B5EF4-FFF2-40B4-BE49-F238E27FC236}">
              <a16:creationId xmlns:a16="http://schemas.microsoft.com/office/drawing/2014/main" id="{9B6BC043-25A7-4D6C-9F4A-116791041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491" y="11437144"/>
          <a:ext cx="1020359" cy="1339155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119063</xdr:colOff>
      <xdr:row>855</xdr:row>
      <xdr:rowOff>23813</xdr:rowOff>
    </xdr:from>
    <xdr:to>
      <xdr:col>1</xdr:col>
      <xdr:colOff>1145005</xdr:colOff>
      <xdr:row>855</xdr:row>
      <xdr:rowOff>1404938</xdr:rowOff>
    </xdr:to>
    <xdr:pic>
      <xdr:nvPicPr>
        <xdr:cNvPr id="1005" name="Рисунок 1004">
          <a:extLst>
            <a:ext uri="{FF2B5EF4-FFF2-40B4-BE49-F238E27FC236}">
              <a16:creationId xmlns:a16="http://schemas.microsoft.com/office/drawing/2014/main" id="{3F7F731D-070D-4046-AD9E-A2E5D5338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488" y="15673388"/>
          <a:ext cx="1025942" cy="1381125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 editAs="oneCell">
    <xdr:from>
      <xdr:col>1</xdr:col>
      <xdr:colOff>107158</xdr:colOff>
      <xdr:row>854</xdr:row>
      <xdr:rowOff>11905</xdr:rowOff>
    </xdr:from>
    <xdr:to>
      <xdr:col>1</xdr:col>
      <xdr:colOff>1101411</xdr:colOff>
      <xdr:row>854</xdr:row>
      <xdr:rowOff>1273969</xdr:rowOff>
    </xdr:to>
    <xdr:pic>
      <xdr:nvPicPr>
        <xdr:cNvPr id="1007" name="Рисунок 1006">
          <a:extLst>
            <a:ext uri="{FF2B5EF4-FFF2-40B4-BE49-F238E27FC236}">
              <a16:creationId xmlns:a16="http://schemas.microsoft.com/office/drawing/2014/main" id="{D45B9473-D01F-4C3E-A548-6FB04EF93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346" y="1377612655"/>
          <a:ext cx="994253" cy="1262064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142878</xdr:colOff>
      <xdr:row>856</xdr:row>
      <xdr:rowOff>35720</xdr:rowOff>
    </xdr:from>
    <xdr:to>
      <xdr:col>1</xdr:col>
      <xdr:colOff>1131093</xdr:colOff>
      <xdr:row>856</xdr:row>
      <xdr:rowOff>1381125</xdr:rowOff>
    </xdr:to>
    <xdr:pic>
      <xdr:nvPicPr>
        <xdr:cNvPr id="1008" name="Рисунок 1007">
          <a:extLst>
            <a:ext uri="{FF2B5EF4-FFF2-40B4-BE49-F238E27FC236}">
              <a16:creationId xmlns:a16="http://schemas.microsoft.com/office/drawing/2014/main" id="{D7EFAD22-079A-44C1-BCBF-D64F9B024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3" y="17104520"/>
          <a:ext cx="988215" cy="1345405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3</xdr:col>
      <xdr:colOff>1746887</xdr:colOff>
      <xdr:row>854</xdr:row>
      <xdr:rowOff>938210</xdr:rowOff>
    </xdr:from>
    <xdr:to>
      <xdr:col>3</xdr:col>
      <xdr:colOff>3851911</xdr:colOff>
      <xdr:row>855</xdr:row>
      <xdr:rowOff>881061</xdr:rowOff>
    </xdr:to>
    <xdr:pic>
      <xdr:nvPicPr>
        <xdr:cNvPr id="1009" name="Рисунок 1008">
          <a:extLst>
            <a:ext uri="{FF2B5EF4-FFF2-40B4-BE49-F238E27FC236}">
              <a16:creationId xmlns:a16="http://schemas.microsoft.com/office/drawing/2014/main" id="{C69AC09C-E1FA-490F-8080-01BBD48C8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4793" y="1366358866"/>
          <a:ext cx="2105024" cy="1359695"/>
        </a:xfrm>
        <a:prstGeom prst="rect">
          <a:avLst/>
        </a:prstGeom>
      </xdr:spPr>
    </xdr:pic>
    <xdr:clientData/>
  </xdr:twoCellAnchor>
  <xdr:twoCellAnchor>
    <xdr:from>
      <xdr:col>1</xdr:col>
      <xdr:colOff>167193</xdr:colOff>
      <xdr:row>850</xdr:row>
      <xdr:rowOff>11909</xdr:rowOff>
    </xdr:from>
    <xdr:to>
      <xdr:col>1</xdr:col>
      <xdr:colOff>1178718</xdr:colOff>
      <xdr:row>850</xdr:row>
      <xdr:rowOff>1404939</xdr:rowOff>
    </xdr:to>
    <xdr:pic>
      <xdr:nvPicPr>
        <xdr:cNvPr id="1010" name="Рисунок 1009">
          <a:extLst>
            <a:ext uri="{FF2B5EF4-FFF2-40B4-BE49-F238E27FC236}">
              <a16:creationId xmlns:a16="http://schemas.microsoft.com/office/drawing/2014/main" id="{F9B38245-D705-4581-A6AC-08DE4966C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618" y="4679159"/>
          <a:ext cx="1011525" cy="1393030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178592</xdr:colOff>
      <xdr:row>392</xdr:row>
      <xdr:rowOff>20117</xdr:rowOff>
    </xdr:from>
    <xdr:to>
      <xdr:col>1</xdr:col>
      <xdr:colOff>1154905</xdr:colOff>
      <xdr:row>392</xdr:row>
      <xdr:rowOff>1366755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7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0" y="629074930"/>
          <a:ext cx="976313" cy="1346638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142874</xdr:colOff>
      <xdr:row>542</xdr:row>
      <xdr:rowOff>35718</xdr:rowOff>
    </xdr:from>
    <xdr:to>
      <xdr:col>1</xdr:col>
      <xdr:colOff>1095373</xdr:colOff>
      <xdr:row>542</xdr:row>
      <xdr:rowOff>1396431</xdr:rowOff>
    </xdr:to>
    <xdr:pic>
      <xdr:nvPicPr>
        <xdr:cNvPr id="994" name="Рисунок 993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9" y="936809943"/>
          <a:ext cx="952499" cy="136071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154781</xdr:colOff>
      <xdr:row>138</xdr:row>
      <xdr:rowOff>23813</xdr:rowOff>
    </xdr:from>
    <xdr:to>
      <xdr:col>1</xdr:col>
      <xdr:colOff>1190624</xdr:colOff>
      <xdr:row>138</xdr:row>
      <xdr:rowOff>1364316</xdr:rowOff>
    </xdr:to>
    <xdr:pic>
      <xdr:nvPicPr>
        <xdr:cNvPr id="995" name="Рисунок 994"/>
        <xdr:cNvPicPr>
          <a:picLocks noChangeAspect="1"/>
        </xdr:cNvPicPr>
      </xdr:nvPicPr>
      <xdr:blipFill>
        <a:blip xmlns:r="http://schemas.openxmlformats.org/officeDocument/2006/relationships" r:embed="rId7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280523157"/>
          <a:ext cx="1035843" cy="134050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142875</xdr:colOff>
      <xdr:row>626</xdr:row>
      <xdr:rowOff>47625</xdr:rowOff>
    </xdr:from>
    <xdr:to>
      <xdr:col>1</xdr:col>
      <xdr:colOff>1107281</xdr:colOff>
      <xdr:row>626</xdr:row>
      <xdr:rowOff>1382315</xdr:rowOff>
    </xdr:to>
    <xdr:pic>
      <xdr:nvPicPr>
        <xdr:cNvPr id="996" name="Рисунок 995"/>
        <xdr:cNvPicPr>
          <a:picLocks noChangeAspect="1"/>
        </xdr:cNvPicPr>
      </xdr:nvPicPr>
      <xdr:blipFill>
        <a:blip xmlns:r="http://schemas.openxmlformats.org/officeDocument/2006/relationships" r:embed="rId7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3" y="1046892750"/>
          <a:ext cx="964406" cy="1334690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166686</xdr:colOff>
      <xdr:row>769</xdr:row>
      <xdr:rowOff>62814</xdr:rowOff>
    </xdr:from>
    <xdr:to>
      <xdr:col>1</xdr:col>
      <xdr:colOff>1107280</xdr:colOff>
      <xdr:row>769</xdr:row>
      <xdr:rowOff>1360185</xdr:rowOff>
    </xdr:to>
    <xdr:pic>
      <xdr:nvPicPr>
        <xdr:cNvPr id="763017" name="Рисунок 763016"/>
        <xdr:cNvPicPr>
          <a:picLocks noChangeAspect="1"/>
        </xdr:cNvPicPr>
      </xdr:nvPicPr>
      <xdr:blipFill>
        <a:blip xmlns:r="http://schemas.openxmlformats.org/officeDocument/2006/relationships" r:embed="rId7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4" y="1242468095"/>
          <a:ext cx="940594" cy="1297371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 editAs="oneCell">
    <xdr:from>
      <xdr:col>1</xdr:col>
      <xdr:colOff>119063</xdr:colOff>
      <xdr:row>859</xdr:row>
      <xdr:rowOff>35719</xdr:rowOff>
    </xdr:from>
    <xdr:to>
      <xdr:col>1</xdr:col>
      <xdr:colOff>1178719</xdr:colOff>
      <xdr:row>859</xdr:row>
      <xdr:rowOff>1403017</xdr:rowOff>
    </xdr:to>
    <xdr:pic>
      <xdr:nvPicPr>
        <xdr:cNvPr id="763019" name="Рисунок 763018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1348466157"/>
          <a:ext cx="1059656" cy="1367298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47624</xdr:colOff>
      <xdr:row>154</xdr:row>
      <xdr:rowOff>23813</xdr:rowOff>
    </xdr:from>
    <xdr:to>
      <xdr:col>2</xdr:col>
      <xdr:colOff>3400</xdr:colOff>
      <xdr:row>154</xdr:row>
      <xdr:rowOff>892969</xdr:rowOff>
    </xdr:to>
    <xdr:pic>
      <xdr:nvPicPr>
        <xdr:cNvPr id="763023" name="Рисунок 763022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299870813"/>
          <a:ext cx="1241651" cy="869156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627</xdr:row>
      <xdr:rowOff>47625</xdr:rowOff>
    </xdr:from>
    <xdr:to>
      <xdr:col>1</xdr:col>
      <xdr:colOff>1154980</xdr:colOff>
      <xdr:row>627</xdr:row>
      <xdr:rowOff>1369218</xdr:rowOff>
    </xdr:to>
    <xdr:pic>
      <xdr:nvPicPr>
        <xdr:cNvPr id="763025" name="Рисунок 763024"/>
        <xdr:cNvPicPr>
          <a:picLocks noChangeAspect="1"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3" y="1051976719"/>
          <a:ext cx="916855" cy="1321593"/>
        </a:xfrm>
        <a:prstGeom prst="rect">
          <a:avLst/>
        </a:prstGeom>
        <a:ln w="19050">
          <a:solidFill>
            <a:srgbClr val="00B050"/>
          </a:solidFill>
        </a:ln>
      </xdr:spPr>
    </xdr:pic>
    <xdr:clientData/>
  </xdr:twoCellAnchor>
  <xdr:twoCellAnchor editAs="oneCell">
    <xdr:from>
      <xdr:col>1</xdr:col>
      <xdr:colOff>22112</xdr:colOff>
      <xdr:row>861</xdr:row>
      <xdr:rowOff>66334</xdr:rowOff>
    </xdr:from>
    <xdr:to>
      <xdr:col>1</xdr:col>
      <xdr:colOff>1279071</xdr:colOff>
      <xdr:row>861</xdr:row>
      <xdr:rowOff>1316490</xdr:rowOff>
    </xdr:to>
    <xdr:pic>
      <xdr:nvPicPr>
        <xdr:cNvPr id="763032" name="Рисунок 763031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898" y="1383599798"/>
          <a:ext cx="1256959" cy="1250156"/>
        </a:xfrm>
        <a:prstGeom prst="rect">
          <a:avLst/>
        </a:prstGeom>
      </xdr:spPr>
    </xdr:pic>
    <xdr:clientData/>
  </xdr:twoCellAnchor>
  <xdr:twoCellAnchor>
    <xdr:from>
      <xdr:col>1</xdr:col>
      <xdr:colOff>23812</xdr:colOff>
      <xdr:row>24</xdr:row>
      <xdr:rowOff>35716</xdr:rowOff>
    </xdr:from>
    <xdr:to>
      <xdr:col>1</xdr:col>
      <xdr:colOff>1238250</xdr:colOff>
      <xdr:row>24</xdr:row>
      <xdr:rowOff>869155</xdr:rowOff>
    </xdr:to>
    <xdr:pic>
      <xdr:nvPicPr>
        <xdr:cNvPr id="1013" name="Рисунок 1012"/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37623747"/>
          <a:ext cx="1214438" cy="833439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47625</xdr:colOff>
      <xdr:row>26</xdr:row>
      <xdr:rowOff>71437</xdr:rowOff>
    </xdr:from>
    <xdr:to>
      <xdr:col>2</xdr:col>
      <xdr:colOff>0</xdr:colOff>
      <xdr:row>26</xdr:row>
      <xdr:rowOff>892969</xdr:rowOff>
    </xdr:to>
    <xdr:pic>
      <xdr:nvPicPr>
        <xdr:cNvPr id="1014" name="Рисунок 1013"/>
        <xdr:cNvPicPr>
          <a:picLocks noChangeAspect="1"/>
        </xdr:cNvPicPr>
      </xdr:nvPicPr>
      <xdr:blipFill>
        <a:blip xmlns:r="http://schemas.openxmlformats.org/officeDocument/2006/relationships" r:embed="rId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813" y="39516843"/>
          <a:ext cx="1238250" cy="821532"/>
        </a:xfrm>
        <a:prstGeom prst="rect">
          <a:avLst/>
        </a:prstGeom>
        <a:ln w="19050">
          <a:solidFill>
            <a:srgbClr val="00FF00"/>
          </a:solidFill>
        </a:ln>
      </xdr:spPr>
    </xdr:pic>
    <xdr:clientData/>
  </xdr:twoCellAnchor>
  <xdr:twoCellAnchor>
    <xdr:from>
      <xdr:col>1</xdr:col>
      <xdr:colOff>59530</xdr:colOff>
      <xdr:row>30</xdr:row>
      <xdr:rowOff>35719</xdr:rowOff>
    </xdr:from>
    <xdr:to>
      <xdr:col>2</xdr:col>
      <xdr:colOff>15306</xdr:colOff>
      <xdr:row>30</xdr:row>
      <xdr:rowOff>857250</xdr:rowOff>
    </xdr:to>
    <xdr:pic>
      <xdr:nvPicPr>
        <xdr:cNvPr id="1015" name="Рисунок 1014"/>
        <xdr:cNvPicPr>
          <a:picLocks noChangeAspect="1"/>
        </xdr:cNvPicPr>
      </xdr:nvPicPr>
      <xdr:blipFill>
        <a:blip xmlns:r="http://schemas.openxmlformats.org/officeDocument/2006/relationships" r:embed="rId7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718" y="43124438"/>
          <a:ext cx="1241651" cy="821531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23813</xdr:colOff>
      <xdr:row>23</xdr:row>
      <xdr:rowOff>35719</xdr:rowOff>
    </xdr:from>
    <xdr:to>
      <xdr:col>1</xdr:col>
      <xdr:colOff>1262063</xdr:colOff>
      <xdr:row>23</xdr:row>
      <xdr:rowOff>902494</xdr:rowOff>
    </xdr:to>
    <xdr:pic>
      <xdr:nvPicPr>
        <xdr:cNvPr id="1006" name="Рисунок 1005"/>
        <xdr:cNvPicPr>
          <a:picLocks noChangeAspect="1"/>
        </xdr:cNvPicPr>
      </xdr:nvPicPr>
      <xdr:blipFill>
        <a:blip xmlns:r="http://schemas.openxmlformats.org/officeDocument/2006/relationships" r:embed="rId7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36695063"/>
          <a:ext cx="1238250" cy="866775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211544</xdr:colOff>
      <xdr:row>331</xdr:row>
      <xdr:rowOff>35719</xdr:rowOff>
    </xdr:from>
    <xdr:to>
      <xdr:col>1</xdr:col>
      <xdr:colOff>1166813</xdr:colOff>
      <xdr:row>331</xdr:row>
      <xdr:rowOff>1404938</xdr:rowOff>
    </xdr:to>
    <xdr:pic>
      <xdr:nvPicPr>
        <xdr:cNvPr id="1021" name="Рисунок 1020" descr="Машины нашего города 9785000336250.jpg"/>
        <xdr:cNvPicPr>
          <a:picLocks noChangeAspect="1"/>
        </xdr:cNvPicPr>
      </xdr:nvPicPr>
      <xdr:blipFill>
        <a:blip xmlns:r="http://schemas.openxmlformats.org/officeDocument/2006/relationships" r:embed="rId730" cstate="print"/>
        <a:stretch>
          <a:fillRect/>
        </a:stretch>
      </xdr:blipFill>
      <xdr:spPr>
        <a:xfrm>
          <a:off x="568732" y="538317282"/>
          <a:ext cx="955269" cy="1369219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211544</xdr:colOff>
      <xdr:row>331</xdr:row>
      <xdr:rowOff>35719</xdr:rowOff>
    </xdr:from>
    <xdr:to>
      <xdr:col>1</xdr:col>
      <xdr:colOff>1240244</xdr:colOff>
      <xdr:row>331</xdr:row>
      <xdr:rowOff>1397794</xdr:rowOff>
    </xdr:to>
    <xdr:pic>
      <xdr:nvPicPr>
        <xdr:cNvPr id="1016" name="Рисунок 419" descr="9785000336250.jpg"/>
        <xdr:cNvPicPr>
          <a:picLocks noChangeAspect="1"/>
        </xdr:cNvPicPr>
      </xdr:nvPicPr>
      <xdr:blipFill>
        <a:blip xmlns:r="http://schemas.openxmlformats.org/officeDocument/2006/relationships" r:embed="rId7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732" y="538317282"/>
          <a:ext cx="1028700" cy="136207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178594</xdr:colOff>
      <xdr:row>325</xdr:row>
      <xdr:rowOff>35719</xdr:rowOff>
    </xdr:from>
    <xdr:to>
      <xdr:col>1</xdr:col>
      <xdr:colOff>1207294</xdr:colOff>
      <xdr:row>325</xdr:row>
      <xdr:rowOff>1407319</xdr:rowOff>
    </xdr:to>
    <xdr:pic>
      <xdr:nvPicPr>
        <xdr:cNvPr id="1018" name="Рисунок 1"/>
        <xdr:cNvPicPr>
          <a:picLocks noChangeAspect="1"/>
        </xdr:cNvPicPr>
      </xdr:nvPicPr>
      <xdr:blipFill>
        <a:blip xmlns:r="http://schemas.openxmlformats.org/officeDocument/2006/relationships" r:embed="rId7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2" y="529816219"/>
          <a:ext cx="102870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35719</xdr:colOff>
      <xdr:row>29</xdr:row>
      <xdr:rowOff>59532</xdr:rowOff>
    </xdr:from>
    <xdr:to>
      <xdr:col>1</xdr:col>
      <xdr:colOff>1262062</xdr:colOff>
      <xdr:row>29</xdr:row>
      <xdr:rowOff>857250</xdr:rowOff>
    </xdr:to>
    <xdr:pic>
      <xdr:nvPicPr>
        <xdr:cNvPr id="1022" name="Рисунок 1021"/>
        <xdr:cNvPicPr>
          <a:picLocks noChangeAspect="1"/>
        </xdr:cNvPicPr>
      </xdr:nvPicPr>
      <xdr:blipFill>
        <a:blip xmlns:r="http://schemas.openxmlformats.org/officeDocument/2006/relationships" r:embed="rId7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907" y="42243376"/>
          <a:ext cx="1226343" cy="797718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119063</xdr:colOff>
      <xdr:row>793</xdr:row>
      <xdr:rowOff>0</xdr:rowOff>
    </xdr:from>
    <xdr:to>
      <xdr:col>1</xdr:col>
      <xdr:colOff>1176338</xdr:colOff>
      <xdr:row>793</xdr:row>
      <xdr:rowOff>1400175</xdr:rowOff>
    </xdr:to>
    <xdr:pic>
      <xdr:nvPicPr>
        <xdr:cNvPr id="1023" name="Рисунок 887" descr="9785912825361.jpg"/>
        <xdr:cNvPicPr>
          <a:picLocks noChangeAspect="1"/>
        </xdr:cNvPicPr>
      </xdr:nvPicPr>
      <xdr:blipFill>
        <a:blip xmlns:r="http://schemas.openxmlformats.org/officeDocument/2006/relationships" r:embed="rId7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349847281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47624</xdr:colOff>
      <xdr:row>860</xdr:row>
      <xdr:rowOff>202406</xdr:rowOff>
    </xdr:from>
    <xdr:to>
      <xdr:col>1</xdr:col>
      <xdr:colOff>1272265</xdr:colOff>
      <xdr:row>860</xdr:row>
      <xdr:rowOff>964405</xdr:rowOff>
    </xdr:to>
    <xdr:pic>
      <xdr:nvPicPr>
        <xdr:cNvPr id="1004" name="Рисунок 1003"/>
        <xdr:cNvPicPr>
          <a:picLocks noChangeAspect="1"/>
        </xdr:cNvPicPr>
      </xdr:nvPicPr>
      <xdr:blipFill>
        <a:blip xmlns:r="http://schemas.openxmlformats.org/officeDocument/2006/relationships" r:embed="rId7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1436072344"/>
          <a:ext cx="1224641" cy="761999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 editAs="oneCell">
    <xdr:from>
      <xdr:col>1</xdr:col>
      <xdr:colOff>142872</xdr:colOff>
      <xdr:row>863</xdr:row>
      <xdr:rowOff>73490</xdr:rowOff>
    </xdr:from>
    <xdr:to>
      <xdr:col>1</xdr:col>
      <xdr:colOff>1131091</xdr:colOff>
      <xdr:row>863</xdr:row>
      <xdr:rowOff>1381125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0" y="1442122771"/>
          <a:ext cx="988219" cy="1307635"/>
        </a:xfrm>
        <a:prstGeom prst="rect">
          <a:avLst/>
        </a:prstGeom>
        <a:ln w="28575">
          <a:solidFill>
            <a:srgbClr val="FFFF00"/>
          </a:solidFill>
        </a:ln>
      </xdr:spPr>
    </xdr:pic>
    <xdr:clientData/>
  </xdr:twoCellAnchor>
  <xdr:twoCellAnchor editAs="oneCell">
    <xdr:from>
      <xdr:col>1</xdr:col>
      <xdr:colOff>83344</xdr:colOff>
      <xdr:row>864</xdr:row>
      <xdr:rowOff>119062</xdr:rowOff>
    </xdr:from>
    <xdr:to>
      <xdr:col>1</xdr:col>
      <xdr:colOff>1250156</xdr:colOff>
      <xdr:row>864</xdr:row>
      <xdr:rowOff>1285874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7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2" y="1443585187"/>
          <a:ext cx="1166812" cy="1166812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 editAs="oneCell">
    <xdr:from>
      <xdr:col>1</xdr:col>
      <xdr:colOff>23813</xdr:colOff>
      <xdr:row>865</xdr:row>
      <xdr:rowOff>262533</xdr:rowOff>
    </xdr:from>
    <xdr:to>
      <xdr:col>2</xdr:col>
      <xdr:colOff>18332</xdr:colOff>
      <xdr:row>865</xdr:row>
      <xdr:rowOff>1166811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445145502"/>
          <a:ext cx="1280394" cy="904278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 editAs="oneCell">
    <xdr:from>
      <xdr:col>1</xdr:col>
      <xdr:colOff>71437</xdr:colOff>
      <xdr:row>225</xdr:row>
      <xdr:rowOff>96441</xdr:rowOff>
    </xdr:from>
    <xdr:to>
      <xdr:col>1</xdr:col>
      <xdr:colOff>1285874</xdr:colOff>
      <xdr:row>225</xdr:row>
      <xdr:rowOff>928687</xdr:rowOff>
    </xdr:to>
    <xdr:pic>
      <xdr:nvPicPr>
        <xdr:cNvPr id="763018" name="Рисунок 763017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53665035"/>
          <a:ext cx="1214437" cy="832246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</xdr:colOff>
      <xdr:row>868</xdr:row>
      <xdr:rowOff>83344</xdr:rowOff>
    </xdr:from>
    <xdr:to>
      <xdr:col>1</xdr:col>
      <xdr:colOff>1071561</xdr:colOff>
      <xdr:row>868</xdr:row>
      <xdr:rowOff>1384524</xdr:rowOff>
    </xdr:to>
    <xdr:pic>
      <xdr:nvPicPr>
        <xdr:cNvPr id="763033" name="Рисунок 763032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450752750"/>
          <a:ext cx="952499" cy="1301180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 editAs="oneCell">
    <xdr:from>
      <xdr:col>1</xdr:col>
      <xdr:colOff>119062</xdr:colOff>
      <xdr:row>869</xdr:row>
      <xdr:rowOff>35719</xdr:rowOff>
    </xdr:from>
    <xdr:to>
      <xdr:col>1</xdr:col>
      <xdr:colOff>1083468</xdr:colOff>
      <xdr:row>869</xdr:row>
      <xdr:rowOff>1402040</xdr:rowOff>
    </xdr:to>
    <xdr:pic>
      <xdr:nvPicPr>
        <xdr:cNvPr id="763034" name="Рисунок 763033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452121969"/>
          <a:ext cx="964406" cy="1366321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 editAs="oneCell">
    <xdr:from>
      <xdr:col>1</xdr:col>
      <xdr:colOff>107155</xdr:colOff>
      <xdr:row>870</xdr:row>
      <xdr:rowOff>0</xdr:rowOff>
    </xdr:from>
    <xdr:to>
      <xdr:col>1</xdr:col>
      <xdr:colOff>1059654</xdr:colOff>
      <xdr:row>870</xdr:row>
      <xdr:rowOff>1360713</xdr:rowOff>
    </xdr:to>
    <xdr:pic>
      <xdr:nvPicPr>
        <xdr:cNvPr id="763035" name="Рисунок 763034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3" y="1453550718"/>
          <a:ext cx="952499" cy="1360713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 editAs="oneCell">
    <xdr:from>
      <xdr:col>1</xdr:col>
      <xdr:colOff>95249</xdr:colOff>
      <xdr:row>870</xdr:row>
      <xdr:rowOff>-1</xdr:rowOff>
    </xdr:from>
    <xdr:to>
      <xdr:col>1</xdr:col>
      <xdr:colOff>1119186</xdr:colOff>
      <xdr:row>870</xdr:row>
      <xdr:rowOff>1412326</xdr:rowOff>
    </xdr:to>
    <xdr:pic>
      <xdr:nvPicPr>
        <xdr:cNvPr id="763036" name="Рисунок 763035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1454919937"/>
          <a:ext cx="1023937" cy="1412327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</xdr:colOff>
      <xdr:row>0</xdr:row>
      <xdr:rowOff>35718</xdr:rowOff>
    </xdr:from>
    <xdr:to>
      <xdr:col>10</xdr:col>
      <xdr:colOff>23100</xdr:colOff>
      <xdr:row>3</xdr:row>
      <xdr:rowOff>11905</xdr:rowOff>
    </xdr:to>
    <xdr:pic>
      <xdr:nvPicPr>
        <xdr:cNvPr id="763037" name="Рисунок 763036"/>
        <xdr:cNvPicPr>
          <a:picLocks noChangeAspect="1"/>
        </xdr:cNvPicPr>
      </xdr:nvPicPr>
      <xdr:blipFill>
        <a:blip xmlns:r="http://schemas.openxmlformats.org/officeDocument/2006/relationships" r:embed="rId7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35718"/>
          <a:ext cx="12885252" cy="1500187"/>
        </a:xfrm>
        <a:prstGeom prst="rect">
          <a:avLst/>
        </a:prstGeom>
      </xdr:spPr>
    </xdr:pic>
    <xdr:clientData/>
  </xdr:twoCellAnchor>
  <xdr:twoCellAnchor>
    <xdr:from>
      <xdr:col>8</xdr:col>
      <xdr:colOff>523040</xdr:colOff>
      <xdr:row>856</xdr:row>
      <xdr:rowOff>1333500</xdr:rowOff>
    </xdr:from>
    <xdr:to>
      <xdr:col>11</xdr:col>
      <xdr:colOff>190500</xdr:colOff>
      <xdr:row>859</xdr:row>
      <xdr:rowOff>140579</xdr:rowOff>
    </xdr:to>
    <xdr:pic>
      <xdr:nvPicPr>
        <xdr:cNvPr id="1012" name="Рисунок 1011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12143540" y="1380351094"/>
          <a:ext cx="1286710" cy="8549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4</xdr:col>
      <xdr:colOff>120650</xdr:colOff>
      <xdr:row>164</xdr:row>
      <xdr:rowOff>750741</xdr:rowOff>
    </xdr:from>
    <xdr:to>
      <xdr:col>6</xdr:col>
      <xdr:colOff>11477</xdr:colOff>
      <xdr:row>165</xdr:row>
      <xdr:rowOff>698500</xdr:rowOff>
    </xdr:to>
    <xdr:pic>
      <xdr:nvPicPr>
        <xdr:cNvPr id="1020" name="Рисунок 1019"/>
        <xdr:cNvPicPr>
          <a:picLocks noChangeAspect="1"/>
        </xdr:cNvPicPr>
      </xdr:nvPicPr>
      <xdr:blipFill>
        <a:blip xmlns:r="http://schemas.openxmlformats.org/officeDocument/2006/relationships" r:embed="rId7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4306" y="346698741"/>
          <a:ext cx="2295890" cy="1364603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689</xdr:row>
      <xdr:rowOff>9525</xdr:rowOff>
    </xdr:from>
    <xdr:to>
      <xdr:col>1</xdr:col>
      <xdr:colOff>1238250</xdr:colOff>
      <xdr:row>689</xdr:row>
      <xdr:rowOff>1381125</xdr:rowOff>
    </xdr:to>
    <xdr:pic>
      <xdr:nvPicPr>
        <xdr:cNvPr id="1027" name="Рисунок 670" descr="9785912824814.jpg"/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6891338"/>
          <a:ext cx="11430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692</xdr:row>
      <xdr:rowOff>28575</xdr:rowOff>
    </xdr:from>
    <xdr:to>
      <xdr:col>1</xdr:col>
      <xdr:colOff>1238250</xdr:colOff>
      <xdr:row>692</xdr:row>
      <xdr:rowOff>1390650</xdr:rowOff>
    </xdr:to>
    <xdr:pic>
      <xdr:nvPicPr>
        <xdr:cNvPr id="1044" name="Рисунок 672" descr="9785912823831.jpg"/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3" y="11160919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690</xdr:row>
      <xdr:rowOff>28575</xdr:rowOff>
    </xdr:from>
    <xdr:to>
      <xdr:col>1</xdr:col>
      <xdr:colOff>1228725</xdr:colOff>
      <xdr:row>690</xdr:row>
      <xdr:rowOff>1409700</xdr:rowOff>
    </xdr:to>
    <xdr:pic>
      <xdr:nvPicPr>
        <xdr:cNvPr id="1045" name="Рисунок 673" descr="9785912828027.jpg"/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3" y="8327231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691</xdr:row>
      <xdr:rowOff>9525</xdr:rowOff>
    </xdr:from>
    <xdr:to>
      <xdr:col>1</xdr:col>
      <xdr:colOff>1266825</xdr:colOff>
      <xdr:row>691</xdr:row>
      <xdr:rowOff>1390650</xdr:rowOff>
    </xdr:to>
    <xdr:pic>
      <xdr:nvPicPr>
        <xdr:cNvPr id="1047" name="Рисунок 677" descr="9785912828010.jpg"/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972502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693</xdr:row>
      <xdr:rowOff>0</xdr:rowOff>
    </xdr:from>
    <xdr:to>
      <xdr:col>1</xdr:col>
      <xdr:colOff>1276350</xdr:colOff>
      <xdr:row>693</xdr:row>
      <xdr:rowOff>1371600</xdr:rowOff>
    </xdr:to>
    <xdr:pic>
      <xdr:nvPicPr>
        <xdr:cNvPr id="1049" name="Рисунок 678" descr="9785000336847.jpg"/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8" y="12549188"/>
          <a:ext cx="11049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688</xdr:row>
      <xdr:rowOff>9525</xdr:rowOff>
    </xdr:from>
    <xdr:to>
      <xdr:col>1</xdr:col>
      <xdr:colOff>1266825</xdr:colOff>
      <xdr:row>688</xdr:row>
      <xdr:rowOff>1390650</xdr:rowOff>
    </xdr:to>
    <xdr:pic>
      <xdr:nvPicPr>
        <xdr:cNvPr id="1050" name="Рисунок 681" descr="9785912827976.jpg"/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5474494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703</xdr:row>
      <xdr:rowOff>9525</xdr:rowOff>
    </xdr:from>
    <xdr:to>
      <xdr:col>1</xdr:col>
      <xdr:colOff>1200150</xdr:colOff>
      <xdr:row>703</xdr:row>
      <xdr:rowOff>1381125</xdr:rowOff>
    </xdr:to>
    <xdr:pic>
      <xdr:nvPicPr>
        <xdr:cNvPr id="1051" name="Рисунок 688" descr="9785912823244.jpg"/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8" y="14773275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756</xdr:row>
      <xdr:rowOff>9525</xdr:rowOff>
    </xdr:from>
    <xdr:to>
      <xdr:col>1</xdr:col>
      <xdr:colOff>1219200</xdr:colOff>
      <xdr:row>756</xdr:row>
      <xdr:rowOff>1390650</xdr:rowOff>
    </xdr:to>
    <xdr:pic>
      <xdr:nvPicPr>
        <xdr:cNvPr id="1052" name="Рисунок 637" descr="9785912828614.jpg"/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7285494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757</xdr:row>
      <xdr:rowOff>9525</xdr:rowOff>
    </xdr:from>
    <xdr:to>
      <xdr:col>1</xdr:col>
      <xdr:colOff>1228725</xdr:colOff>
      <xdr:row>757</xdr:row>
      <xdr:rowOff>1409700</xdr:rowOff>
    </xdr:to>
    <xdr:pic>
      <xdr:nvPicPr>
        <xdr:cNvPr id="1053" name="Рисунок 643" descr="9785912827013.jpg"/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8702338"/>
          <a:ext cx="11334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758</xdr:row>
      <xdr:rowOff>9525</xdr:rowOff>
    </xdr:from>
    <xdr:to>
      <xdr:col>1</xdr:col>
      <xdr:colOff>1219200</xdr:colOff>
      <xdr:row>758</xdr:row>
      <xdr:rowOff>1371600</xdr:rowOff>
    </xdr:to>
    <xdr:pic>
      <xdr:nvPicPr>
        <xdr:cNvPr id="1055" name="Рисунок 646" descr="9785912828621.jpg"/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3" y="20119181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759</xdr:row>
      <xdr:rowOff>38100</xdr:rowOff>
    </xdr:from>
    <xdr:to>
      <xdr:col>1</xdr:col>
      <xdr:colOff>1228725</xdr:colOff>
      <xdr:row>759</xdr:row>
      <xdr:rowOff>1400175</xdr:rowOff>
    </xdr:to>
    <xdr:pic>
      <xdr:nvPicPr>
        <xdr:cNvPr id="1057" name="Рисунок 647" descr="9785912828546.jpg"/>
        <xdr:cNvPicPr>
          <a:picLocks noChangeAspect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8" y="2156460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777</xdr:row>
      <xdr:rowOff>9525</xdr:rowOff>
    </xdr:from>
    <xdr:to>
      <xdr:col>1</xdr:col>
      <xdr:colOff>1247775</xdr:colOff>
      <xdr:row>777</xdr:row>
      <xdr:rowOff>1390650</xdr:rowOff>
    </xdr:to>
    <xdr:pic>
      <xdr:nvPicPr>
        <xdr:cNvPr id="1062" name="Рисунок 876" descr="9785912827235.jpg"/>
        <xdr:cNvPicPr>
          <a:picLocks noChangeAspect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8" y="24369713"/>
          <a:ext cx="10763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778</xdr:row>
      <xdr:rowOff>9525</xdr:rowOff>
    </xdr:from>
    <xdr:to>
      <xdr:col>1</xdr:col>
      <xdr:colOff>1247775</xdr:colOff>
      <xdr:row>779</xdr:row>
      <xdr:rowOff>0</xdr:rowOff>
    </xdr:to>
    <xdr:pic>
      <xdr:nvPicPr>
        <xdr:cNvPr id="1063" name="Рисунок 888" descr="9785912827280.jpg"/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8" y="25786556"/>
          <a:ext cx="1076325" cy="1407319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779</xdr:row>
      <xdr:rowOff>38100</xdr:rowOff>
    </xdr:from>
    <xdr:to>
      <xdr:col>1</xdr:col>
      <xdr:colOff>1247775</xdr:colOff>
      <xdr:row>780</xdr:row>
      <xdr:rowOff>0</xdr:rowOff>
    </xdr:to>
    <xdr:pic>
      <xdr:nvPicPr>
        <xdr:cNvPr id="1064" name="Рисунок 892" descr="9785912825330.jpg"/>
        <xdr:cNvPicPr>
          <a:picLocks noChangeAspect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27231975"/>
          <a:ext cx="1104900" cy="1378744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115</xdr:row>
      <xdr:rowOff>57150</xdr:rowOff>
    </xdr:from>
    <xdr:to>
      <xdr:col>1</xdr:col>
      <xdr:colOff>1190625</xdr:colOff>
      <xdr:row>116</xdr:row>
      <xdr:rowOff>0</xdr:rowOff>
    </xdr:to>
    <xdr:pic>
      <xdr:nvPicPr>
        <xdr:cNvPr id="1065" name="Рисунок 858" descr="9785000337455.jp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8" y="30084713"/>
          <a:ext cx="1057275" cy="1359693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866</xdr:row>
      <xdr:rowOff>23813</xdr:rowOff>
    </xdr:from>
    <xdr:to>
      <xdr:col>1</xdr:col>
      <xdr:colOff>1149102</xdr:colOff>
      <xdr:row>866</xdr:row>
      <xdr:rowOff>1369219</xdr:rowOff>
    </xdr:to>
    <xdr:pic>
      <xdr:nvPicPr>
        <xdr:cNvPr id="763028" name="Рисунок 763027"/>
        <xdr:cNvPicPr>
          <a:picLocks noChangeAspect="1"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8" y="1399377282"/>
          <a:ext cx="958602" cy="1345406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154782</xdr:colOff>
      <xdr:row>867</xdr:row>
      <xdr:rowOff>35718</xdr:rowOff>
    </xdr:from>
    <xdr:to>
      <xdr:col>1</xdr:col>
      <xdr:colOff>1107281</xdr:colOff>
      <xdr:row>868</xdr:row>
      <xdr:rowOff>17039</xdr:rowOff>
    </xdr:to>
    <xdr:pic>
      <xdr:nvPicPr>
        <xdr:cNvPr id="763029" name="Рисунок 763028"/>
        <xdr:cNvPicPr>
          <a:picLocks noChangeAspect="1"/>
        </xdr:cNvPicPr>
      </xdr:nvPicPr>
      <xdr:blipFill>
        <a:blip xmlns:r="http://schemas.openxmlformats.org/officeDocument/2006/relationships" r:embed="rId7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70" y="1400806031"/>
          <a:ext cx="952499" cy="1398164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54428</xdr:colOff>
      <xdr:row>10</xdr:row>
      <xdr:rowOff>24812</xdr:rowOff>
    </xdr:from>
    <xdr:to>
      <xdr:col>1</xdr:col>
      <xdr:colOff>1251857</xdr:colOff>
      <xdr:row>10</xdr:row>
      <xdr:rowOff>1574426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7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33552812"/>
          <a:ext cx="1197429" cy="1549614"/>
        </a:xfrm>
        <a:prstGeom prst="rect">
          <a:avLst/>
        </a:prstGeom>
        <a:ln w="19050">
          <a:solidFill>
            <a:srgbClr val="009999"/>
          </a:solidFill>
        </a:ln>
      </xdr:spPr>
    </xdr:pic>
    <xdr:clientData/>
  </xdr:twoCellAnchor>
  <xdr:twoCellAnchor>
    <xdr:from>
      <xdr:col>1</xdr:col>
      <xdr:colOff>27214</xdr:colOff>
      <xdr:row>11</xdr:row>
      <xdr:rowOff>31296</xdr:rowOff>
    </xdr:from>
    <xdr:to>
      <xdr:col>1</xdr:col>
      <xdr:colOff>1247630</xdr:colOff>
      <xdr:row>11</xdr:row>
      <xdr:rowOff>1564821</xdr:rowOff>
    </xdr:to>
    <xdr:pic>
      <xdr:nvPicPr>
        <xdr:cNvPr id="763020" name="Рисунок 763019"/>
        <xdr:cNvPicPr>
          <a:picLocks noChangeAspect="1"/>
        </xdr:cNvPicPr>
      </xdr:nvPicPr>
      <xdr:blipFill>
        <a:blip xmlns:r="http://schemas.openxmlformats.org/officeDocument/2006/relationships" r:embed="rId7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5164939"/>
          <a:ext cx="1220416" cy="153352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13608</xdr:colOff>
      <xdr:row>12</xdr:row>
      <xdr:rowOff>40821</xdr:rowOff>
    </xdr:from>
    <xdr:to>
      <xdr:col>1</xdr:col>
      <xdr:colOff>1251856</xdr:colOff>
      <xdr:row>12</xdr:row>
      <xdr:rowOff>1603465</xdr:rowOff>
    </xdr:to>
    <xdr:pic>
      <xdr:nvPicPr>
        <xdr:cNvPr id="763021" name="Рисунок 763020"/>
        <xdr:cNvPicPr>
          <a:picLocks noChangeAspect="1"/>
        </xdr:cNvPicPr>
      </xdr:nvPicPr>
      <xdr:blipFill>
        <a:blip xmlns:r="http://schemas.openxmlformats.org/officeDocument/2006/relationships" r:embed="rId7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4" y="36780107"/>
          <a:ext cx="1238248" cy="1562644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54427</xdr:colOff>
      <xdr:row>13</xdr:row>
      <xdr:rowOff>40821</xdr:rowOff>
    </xdr:from>
    <xdr:to>
      <xdr:col>1</xdr:col>
      <xdr:colOff>1279070</xdr:colOff>
      <xdr:row>14</xdr:row>
      <xdr:rowOff>2401</xdr:rowOff>
    </xdr:to>
    <xdr:pic>
      <xdr:nvPicPr>
        <xdr:cNvPr id="763024" name="Рисунок 763023"/>
        <xdr:cNvPicPr>
          <a:picLocks noChangeAspect="1"/>
        </xdr:cNvPicPr>
      </xdr:nvPicPr>
      <xdr:blipFill>
        <a:blip xmlns:r="http://schemas.openxmlformats.org/officeDocument/2006/relationships" r:embed="rId7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3" y="38385750"/>
          <a:ext cx="1224643" cy="1567222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13607</xdr:colOff>
      <xdr:row>14</xdr:row>
      <xdr:rowOff>40821</xdr:rowOff>
    </xdr:from>
    <xdr:to>
      <xdr:col>2</xdr:col>
      <xdr:colOff>0</xdr:colOff>
      <xdr:row>14</xdr:row>
      <xdr:rowOff>1594366</xdr:rowOff>
    </xdr:to>
    <xdr:pic>
      <xdr:nvPicPr>
        <xdr:cNvPr id="763026" name="Рисунок 763025"/>
        <xdr:cNvPicPr>
          <a:picLocks noChangeAspect="1"/>
        </xdr:cNvPicPr>
      </xdr:nvPicPr>
      <xdr:blipFill>
        <a:blip xmlns:r="http://schemas.openxmlformats.org/officeDocument/2006/relationships" r:embed="rId7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3" y="39991392"/>
          <a:ext cx="1279071" cy="1553545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13606</xdr:colOff>
      <xdr:row>15</xdr:row>
      <xdr:rowOff>27215</xdr:rowOff>
    </xdr:from>
    <xdr:to>
      <xdr:col>1</xdr:col>
      <xdr:colOff>1279071</xdr:colOff>
      <xdr:row>16</xdr:row>
      <xdr:rowOff>3536</xdr:rowOff>
    </xdr:to>
    <xdr:pic>
      <xdr:nvPicPr>
        <xdr:cNvPr id="763027" name="Рисунок 763026"/>
        <xdr:cNvPicPr>
          <a:picLocks noChangeAspect="1"/>
        </xdr:cNvPicPr>
      </xdr:nvPicPr>
      <xdr:blipFill>
        <a:blip xmlns:r="http://schemas.openxmlformats.org/officeDocument/2006/relationships" r:embed="rId7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2" y="41583429"/>
          <a:ext cx="1265465" cy="1581964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27213</xdr:colOff>
      <xdr:row>16</xdr:row>
      <xdr:rowOff>27214</xdr:rowOff>
    </xdr:from>
    <xdr:to>
      <xdr:col>1</xdr:col>
      <xdr:colOff>1249382</xdr:colOff>
      <xdr:row>16</xdr:row>
      <xdr:rowOff>1578428</xdr:rowOff>
    </xdr:to>
    <xdr:pic>
      <xdr:nvPicPr>
        <xdr:cNvPr id="763030" name="Рисунок 763029"/>
        <xdr:cNvPicPr>
          <a:picLocks noChangeAspect="1"/>
        </xdr:cNvPicPr>
      </xdr:nvPicPr>
      <xdr:blipFill>
        <a:blip xmlns:r="http://schemas.openxmlformats.org/officeDocument/2006/relationships" r:embed="rId7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43189071"/>
          <a:ext cx="1222169" cy="1551214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40821</xdr:colOff>
      <xdr:row>17</xdr:row>
      <xdr:rowOff>0</xdr:rowOff>
    </xdr:from>
    <xdr:to>
      <xdr:col>2</xdr:col>
      <xdr:colOff>0</xdr:colOff>
      <xdr:row>17</xdr:row>
      <xdr:rowOff>1604322</xdr:rowOff>
    </xdr:to>
    <xdr:pic>
      <xdr:nvPicPr>
        <xdr:cNvPr id="763031" name="Рисунок 763030"/>
        <xdr:cNvPicPr>
          <a:picLocks noChangeAspect="1"/>
        </xdr:cNvPicPr>
      </xdr:nvPicPr>
      <xdr:blipFill>
        <a:blip xmlns:r="http://schemas.openxmlformats.org/officeDocument/2006/relationships" r:embed="rId7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07" y="44767500"/>
          <a:ext cx="1251857" cy="1604322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5</xdr:col>
      <xdr:colOff>326571</xdr:colOff>
      <xdr:row>10</xdr:row>
      <xdr:rowOff>13607</xdr:rowOff>
    </xdr:from>
    <xdr:to>
      <xdr:col>5</xdr:col>
      <xdr:colOff>1620168</xdr:colOff>
      <xdr:row>10</xdr:row>
      <xdr:rowOff>1564823</xdr:rowOff>
    </xdr:to>
    <xdr:pic>
      <xdr:nvPicPr>
        <xdr:cNvPr id="763041" name="Рисунок 763040"/>
        <xdr:cNvPicPr>
          <a:picLocks noChangeAspect="1"/>
        </xdr:cNvPicPr>
      </xdr:nvPicPr>
      <xdr:blipFill>
        <a:blip xmlns:r="http://schemas.openxmlformats.org/officeDocument/2006/relationships" r:embed="rId7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5071" y="5075464"/>
          <a:ext cx="1293597" cy="1551216"/>
        </a:xfrm>
        <a:prstGeom prst="rect">
          <a:avLst/>
        </a:prstGeom>
      </xdr:spPr>
    </xdr:pic>
    <xdr:clientData/>
  </xdr:twoCellAnchor>
  <xdr:twoCellAnchor>
    <xdr:from>
      <xdr:col>5</xdr:col>
      <xdr:colOff>54429</xdr:colOff>
      <xdr:row>11</xdr:row>
      <xdr:rowOff>68035</xdr:rowOff>
    </xdr:from>
    <xdr:to>
      <xdr:col>5</xdr:col>
      <xdr:colOff>1899015</xdr:colOff>
      <xdr:row>11</xdr:row>
      <xdr:rowOff>1523999</xdr:rowOff>
    </xdr:to>
    <xdr:pic>
      <xdr:nvPicPr>
        <xdr:cNvPr id="763042" name="Рисунок 763041"/>
        <xdr:cNvPicPr>
          <a:picLocks noChangeAspect="1"/>
        </xdr:cNvPicPr>
      </xdr:nvPicPr>
      <xdr:blipFill>
        <a:blip xmlns:r="http://schemas.openxmlformats.org/officeDocument/2006/relationships" r:embed="rId7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2929" y="6735535"/>
          <a:ext cx="1844586" cy="1455964"/>
        </a:xfrm>
        <a:prstGeom prst="rect">
          <a:avLst/>
        </a:prstGeom>
      </xdr:spPr>
    </xdr:pic>
    <xdr:clientData/>
  </xdr:twoCellAnchor>
  <xdr:twoCellAnchor>
    <xdr:from>
      <xdr:col>5</xdr:col>
      <xdr:colOff>312965</xdr:colOff>
      <xdr:row>17</xdr:row>
      <xdr:rowOff>27214</xdr:rowOff>
    </xdr:from>
    <xdr:to>
      <xdr:col>5</xdr:col>
      <xdr:colOff>1592036</xdr:colOff>
      <xdr:row>18</xdr:row>
      <xdr:rowOff>4050</xdr:rowOff>
    </xdr:to>
    <xdr:pic>
      <xdr:nvPicPr>
        <xdr:cNvPr id="763043" name="Рисунок 763042"/>
        <xdr:cNvPicPr>
          <a:picLocks noChangeAspect="1"/>
        </xdr:cNvPicPr>
      </xdr:nvPicPr>
      <xdr:blipFill>
        <a:blip xmlns:r="http://schemas.openxmlformats.org/officeDocument/2006/relationships" r:embed="rId7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1465" y="16328571"/>
          <a:ext cx="1279071" cy="1582479"/>
        </a:xfrm>
        <a:prstGeom prst="rect">
          <a:avLst/>
        </a:prstGeom>
      </xdr:spPr>
    </xdr:pic>
    <xdr:clientData/>
  </xdr:twoCellAnchor>
  <xdr:twoCellAnchor>
    <xdr:from>
      <xdr:col>5</xdr:col>
      <xdr:colOff>394607</xdr:colOff>
      <xdr:row>14</xdr:row>
      <xdr:rowOff>40821</xdr:rowOff>
    </xdr:from>
    <xdr:to>
      <xdr:col>5</xdr:col>
      <xdr:colOff>1565538</xdr:colOff>
      <xdr:row>14</xdr:row>
      <xdr:rowOff>1524000</xdr:rowOff>
    </xdr:to>
    <xdr:pic>
      <xdr:nvPicPr>
        <xdr:cNvPr id="763044" name="Рисунок 763043"/>
        <xdr:cNvPicPr>
          <a:picLocks noChangeAspect="1"/>
        </xdr:cNvPicPr>
      </xdr:nvPicPr>
      <xdr:blipFill>
        <a:blip xmlns:r="http://schemas.openxmlformats.org/officeDocument/2006/relationships" r:embed="rId7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3107" y="11525250"/>
          <a:ext cx="1170931" cy="1483179"/>
        </a:xfrm>
        <a:prstGeom prst="rect">
          <a:avLst/>
        </a:prstGeom>
      </xdr:spPr>
    </xdr:pic>
    <xdr:clientData/>
  </xdr:twoCellAnchor>
  <xdr:twoCellAnchor>
    <xdr:from>
      <xdr:col>5</xdr:col>
      <xdr:colOff>353784</xdr:colOff>
      <xdr:row>13</xdr:row>
      <xdr:rowOff>40821</xdr:rowOff>
    </xdr:from>
    <xdr:to>
      <xdr:col>5</xdr:col>
      <xdr:colOff>1524714</xdr:colOff>
      <xdr:row>13</xdr:row>
      <xdr:rowOff>1523999</xdr:rowOff>
    </xdr:to>
    <xdr:pic>
      <xdr:nvPicPr>
        <xdr:cNvPr id="763045" name="Рисунок 763044"/>
        <xdr:cNvPicPr>
          <a:picLocks noChangeAspect="1"/>
        </xdr:cNvPicPr>
      </xdr:nvPicPr>
      <xdr:blipFill>
        <a:blip xmlns:r="http://schemas.openxmlformats.org/officeDocument/2006/relationships" r:embed="rId7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2284" y="9919607"/>
          <a:ext cx="1170930" cy="1483178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255</xdr:row>
      <xdr:rowOff>24812</xdr:rowOff>
    </xdr:from>
    <xdr:to>
      <xdr:col>1</xdr:col>
      <xdr:colOff>1251857</xdr:colOff>
      <xdr:row>255</xdr:row>
      <xdr:rowOff>1574426</xdr:rowOff>
    </xdr:to>
    <xdr:pic>
      <xdr:nvPicPr>
        <xdr:cNvPr id="1034" name="Рисунок 1033"/>
        <xdr:cNvPicPr>
          <a:picLocks noChangeAspect="1"/>
        </xdr:cNvPicPr>
      </xdr:nvPicPr>
      <xdr:blipFill>
        <a:blip xmlns:r="http://schemas.openxmlformats.org/officeDocument/2006/relationships" r:embed="rId7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5086669"/>
          <a:ext cx="1197429" cy="1549614"/>
        </a:xfrm>
        <a:prstGeom prst="rect">
          <a:avLst/>
        </a:prstGeom>
        <a:ln w="19050">
          <a:solidFill>
            <a:srgbClr val="009999"/>
          </a:solidFill>
        </a:ln>
      </xdr:spPr>
    </xdr:pic>
    <xdr:clientData/>
  </xdr:twoCellAnchor>
  <xdr:twoCellAnchor>
    <xdr:from>
      <xdr:col>5</xdr:col>
      <xdr:colOff>326571</xdr:colOff>
      <xdr:row>255</xdr:row>
      <xdr:rowOff>13607</xdr:rowOff>
    </xdr:from>
    <xdr:to>
      <xdr:col>5</xdr:col>
      <xdr:colOff>1620168</xdr:colOff>
      <xdr:row>255</xdr:row>
      <xdr:rowOff>1564823</xdr:rowOff>
    </xdr:to>
    <xdr:pic>
      <xdr:nvPicPr>
        <xdr:cNvPr id="1035" name="Рисунок 1034"/>
        <xdr:cNvPicPr>
          <a:picLocks noChangeAspect="1"/>
        </xdr:cNvPicPr>
      </xdr:nvPicPr>
      <xdr:blipFill>
        <a:blip xmlns:r="http://schemas.openxmlformats.org/officeDocument/2006/relationships" r:embed="rId7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5071" y="5075464"/>
          <a:ext cx="1293597" cy="1551216"/>
        </a:xfrm>
        <a:prstGeom prst="rect">
          <a:avLst/>
        </a:prstGeom>
      </xdr:spPr>
    </xdr:pic>
    <xdr:clientData/>
  </xdr:twoCellAnchor>
  <xdr:twoCellAnchor>
    <xdr:from>
      <xdr:col>1</xdr:col>
      <xdr:colOff>40821</xdr:colOff>
      <xdr:row>262</xdr:row>
      <xdr:rowOff>0</xdr:rowOff>
    </xdr:from>
    <xdr:to>
      <xdr:col>2</xdr:col>
      <xdr:colOff>0</xdr:colOff>
      <xdr:row>262</xdr:row>
      <xdr:rowOff>1604322</xdr:rowOff>
    </xdr:to>
    <xdr:pic>
      <xdr:nvPicPr>
        <xdr:cNvPr id="1036" name="Рисунок 1035"/>
        <xdr:cNvPicPr>
          <a:picLocks noChangeAspect="1"/>
        </xdr:cNvPicPr>
      </xdr:nvPicPr>
      <xdr:blipFill>
        <a:blip xmlns:r="http://schemas.openxmlformats.org/officeDocument/2006/relationships" r:embed="rId7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07" y="16301357"/>
          <a:ext cx="1251857" cy="1604322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5</xdr:col>
      <xdr:colOff>312965</xdr:colOff>
      <xdr:row>262</xdr:row>
      <xdr:rowOff>27214</xdr:rowOff>
    </xdr:from>
    <xdr:to>
      <xdr:col>5</xdr:col>
      <xdr:colOff>1592036</xdr:colOff>
      <xdr:row>263</xdr:row>
      <xdr:rowOff>4050</xdr:rowOff>
    </xdr:to>
    <xdr:pic>
      <xdr:nvPicPr>
        <xdr:cNvPr id="1046" name="Рисунок 1045"/>
        <xdr:cNvPicPr>
          <a:picLocks noChangeAspect="1"/>
        </xdr:cNvPicPr>
      </xdr:nvPicPr>
      <xdr:blipFill>
        <a:blip xmlns:r="http://schemas.openxmlformats.org/officeDocument/2006/relationships" r:embed="rId7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1465" y="16328571"/>
          <a:ext cx="1279071" cy="1582479"/>
        </a:xfrm>
        <a:prstGeom prst="rect">
          <a:avLst/>
        </a:prstGeom>
      </xdr:spPr>
    </xdr:pic>
    <xdr:clientData/>
  </xdr:twoCellAnchor>
  <xdr:twoCellAnchor>
    <xdr:from>
      <xdr:col>1</xdr:col>
      <xdr:colOff>27214</xdr:colOff>
      <xdr:row>266</xdr:row>
      <xdr:rowOff>31296</xdr:rowOff>
    </xdr:from>
    <xdr:to>
      <xdr:col>1</xdr:col>
      <xdr:colOff>1247630</xdr:colOff>
      <xdr:row>266</xdr:row>
      <xdr:rowOff>1564821</xdr:rowOff>
    </xdr:to>
    <xdr:pic>
      <xdr:nvPicPr>
        <xdr:cNvPr id="1066" name="Рисунок 1065"/>
        <xdr:cNvPicPr>
          <a:picLocks noChangeAspect="1"/>
        </xdr:cNvPicPr>
      </xdr:nvPicPr>
      <xdr:blipFill>
        <a:blip xmlns:r="http://schemas.openxmlformats.org/officeDocument/2006/relationships" r:embed="rId7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698796"/>
          <a:ext cx="1220416" cy="153352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5</xdr:col>
      <xdr:colOff>54429</xdr:colOff>
      <xdr:row>266</xdr:row>
      <xdr:rowOff>68035</xdr:rowOff>
    </xdr:from>
    <xdr:to>
      <xdr:col>5</xdr:col>
      <xdr:colOff>1899015</xdr:colOff>
      <xdr:row>266</xdr:row>
      <xdr:rowOff>1523999</xdr:rowOff>
    </xdr:to>
    <xdr:pic>
      <xdr:nvPicPr>
        <xdr:cNvPr id="1067" name="Рисунок 1066"/>
        <xdr:cNvPicPr>
          <a:picLocks noChangeAspect="1"/>
        </xdr:cNvPicPr>
      </xdr:nvPicPr>
      <xdr:blipFill>
        <a:blip xmlns:r="http://schemas.openxmlformats.org/officeDocument/2006/relationships" r:embed="rId7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2929" y="6735535"/>
          <a:ext cx="1844586" cy="1455964"/>
        </a:xfrm>
        <a:prstGeom prst="rect">
          <a:avLst/>
        </a:prstGeom>
      </xdr:spPr>
    </xdr:pic>
    <xdr:clientData/>
  </xdr:twoCellAnchor>
  <xdr:twoCellAnchor>
    <xdr:from>
      <xdr:col>5</xdr:col>
      <xdr:colOff>54429</xdr:colOff>
      <xdr:row>15</xdr:row>
      <xdr:rowOff>108857</xdr:rowOff>
    </xdr:from>
    <xdr:to>
      <xdr:col>5</xdr:col>
      <xdr:colOff>1899016</xdr:colOff>
      <xdr:row>15</xdr:row>
      <xdr:rowOff>1564822</xdr:rowOff>
    </xdr:to>
    <xdr:pic>
      <xdr:nvPicPr>
        <xdr:cNvPr id="763046" name="Рисунок 763045"/>
        <xdr:cNvPicPr>
          <a:picLocks noChangeAspect="1"/>
        </xdr:cNvPicPr>
      </xdr:nvPicPr>
      <xdr:blipFill>
        <a:blip xmlns:r="http://schemas.openxmlformats.org/officeDocument/2006/relationships" r:embed="rId7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2929" y="13198928"/>
          <a:ext cx="1844587" cy="1455965"/>
        </a:xfrm>
        <a:prstGeom prst="rect">
          <a:avLst/>
        </a:prstGeom>
      </xdr:spPr>
    </xdr:pic>
    <xdr:clientData/>
  </xdr:twoCellAnchor>
  <xdr:twoCellAnchor>
    <xdr:from>
      <xdr:col>1</xdr:col>
      <xdr:colOff>13606</xdr:colOff>
      <xdr:row>268</xdr:row>
      <xdr:rowOff>27215</xdr:rowOff>
    </xdr:from>
    <xdr:to>
      <xdr:col>1</xdr:col>
      <xdr:colOff>1279071</xdr:colOff>
      <xdr:row>269</xdr:row>
      <xdr:rowOff>3536</xdr:rowOff>
    </xdr:to>
    <xdr:pic>
      <xdr:nvPicPr>
        <xdr:cNvPr id="1068" name="Рисунок 1067"/>
        <xdr:cNvPicPr>
          <a:picLocks noChangeAspect="1"/>
        </xdr:cNvPicPr>
      </xdr:nvPicPr>
      <xdr:blipFill>
        <a:blip xmlns:r="http://schemas.openxmlformats.org/officeDocument/2006/relationships" r:embed="rId7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2" y="13117286"/>
          <a:ext cx="1265465" cy="1581964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5</xdr:col>
      <xdr:colOff>54429</xdr:colOff>
      <xdr:row>268</xdr:row>
      <xdr:rowOff>108857</xdr:rowOff>
    </xdr:from>
    <xdr:to>
      <xdr:col>5</xdr:col>
      <xdr:colOff>1899016</xdr:colOff>
      <xdr:row>268</xdr:row>
      <xdr:rowOff>1564822</xdr:rowOff>
    </xdr:to>
    <xdr:pic>
      <xdr:nvPicPr>
        <xdr:cNvPr id="1071" name="Рисунок 1070"/>
        <xdr:cNvPicPr>
          <a:picLocks noChangeAspect="1"/>
        </xdr:cNvPicPr>
      </xdr:nvPicPr>
      <xdr:blipFill>
        <a:blip xmlns:r="http://schemas.openxmlformats.org/officeDocument/2006/relationships" r:embed="rId7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2929" y="13198928"/>
          <a:ext cx="1844587" cy="1455965"/>
        </a:xfrm>
        <a:prstGeom prst="rect">
          <a:avLst/>
        </a:prstGeom>
      </xdr:spPr>
    </xdr:pic>
    <xdr:clientData/>
  </xdr:twoCellAnchor>
  <xdr:twoCellAnchor>
    <xdr:from>
      <xdr:col>5</xdr:col>
      <xdr:colOff>408214</xdr:colOff>
      <xdr:row>12</xdr:row>
      <xdr:rowOff>13607</xdr:rowOff>
    </xdr:from>
    <xdr:to>
      <xdr:col>5</xdr:col>
      <xdr:colOff>1688374</xdr:colOff>
      <xdr:row>12</xdr:row>
      <xdr:rowOff>1578428</xdr:rowOff>
    </xdr:to>
    <xdr:pic>
      <xdr:nvPicPr>
        <xdr:cNvPr id="763047" name="Рисунок 763046"/>
        <xdr:cNvPicPr>
          <a:picLocks noChangeAspect="1"/>
        </xdr:cNvPicPr>
      </xdr:nvPicPr>
      <xdr:blipFill>
        <a:blip xmlns:r="http://schemas.openxmlformats.org/officeDocument/2006/relationships" r:embed="rId7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714" y="8286750"/>
          <a:ext cx="1280160" cy="1564821"/>
        </a:xfrm>
        <a:prstGeom prst="rect">
          <a:avLst/>
        </a:prstGeom>
      </xdr:spPr>
    </xdr:pic>
    <xdr:clientData/>
  </xdr:twoCellAnchor>
  <xdr:twoCellAnchor>
    <xdr:from>
      <xdr:col>1</xdr:col>
      <xdr:colOff>13608</xdr:colOff>
      <xdr:row>273</xdr:row>
      <xdr:rowOff>40821</xdr:rowOff>
    </xdr:from>
    <xdr:to>
      <xdr:col>1</xdr:col>
      <xdr:colOff>1251856</xdr:colOff>
      <xdr:row>273</xdr:row>
      <xdr:rowOff>1603465</xdr:rowOff>
    </xdr:to>
    <xdr:pic>
      <xdr:nvPicPr>
        <xdr:cNvPr id="1072" name="Рисунок 1071"/>
        <xdr:cNvPicPr>
          <a:picLocks noChangeAspect="1"/>
        </xdr:cNvPicPr>
      </xdr:nvPicPr>
      <xdr:blipFill>
        <a:blip xmlns:r="http://schemas.openxmlformats.org/officeDocument/2006/relationships" r:embed="rId7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4" y="8313964"/>
          <a:ext cx="1238248" cy="1562644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54427</xdr:colOff>
      <xdr:row>274</xdr:row>
      <xdr:rowOff>40821</xdr:rowOff>
    </xdr:from>
    <xdr:to>
      <xdr:col>1</xdr:col>
      <xdr:colOff>1279070</xdr:colOff>
      <xdr:row>275</xdr:row>
      <xdr:rowOff>2401</xdr:rowOff>
    </xdr:to>
    <xdr:pic>
      <xdr:nvPicPr>
        <xdr:cNvPr id="1073" name="Рисунок 1072"/>
        <xdr:cNvPicPr>
          <a:picLocks noChangeAspect="1"/>
        </xdr:cNvPicPr>
      </xdr:nvPicPr>
      <xdr:blipFill>
        <a:blip xmlns:r="http://schemas.openxmlformats.org/officeDocument/2006/relationships" r:embed="rId7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3" y="9919607"/>
          <a:ext cx="1224643" cy="1567223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13607</xdr:colOff>
      <xdr:row>275</xdr:row>
      <xdr:rowOff>40821</xdr:rowOff>
    </xdr:from>
    <xdr:to>
      <xdr:col>2</xdr:col>
      <xdr:colOff>0</xdr:colOff>
      <xdr:row>275</xdr:row>
      <xdr:rowOff>1594366</xdr:rowOff>
    </xdr:to>
    <xdr:pic>
      <xdr:nvPicPr>
        <xdr:cNvPr id="1075" name="Рисунок 1074"/>
        <xdr:cNvPicPr>
          <a:picLocks noChangeAspect="1"/>
        </xdr:cNvPicPr>
      </xdr:nvPicPr>
      <xdr:blipFill>
        <a:blip xmlns:r="http://schemas.openxmlformats.org/officeDocument/2006/relationships" r:embed="rId7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3" y="11525250"/>
          <a:ext cx="1279071" cy="1553545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5</xdr:col>
      <xdr:colOff>394607</xdr:colOff>
      <xdr:row>275</xdr:row>
      <xdr:rowOff>40821</xdr:rowOff>
    </xdr:from>
    <xdr:to>
      <xdr:col>5</xdr:col>
      <xdr:colOff>1565538</xdr:colOff>
      <xdr:row>275</xdr:row>
      <xdr:rowOff>1524000</xdr:rowOff>
    </xdr:to>
    <xdr:pic>
      <xdr:nvPicPr>
        <xdr:cNvPr id="1076" name="Рисунок 1075"/>
        <xdr:cNvPicPr>
          <a:picLocks noChangeAspect="1"/>
        </xdr:cNvPicPr>
      </xdr:nvPicPr>
      <xdr:blipFill>
        <a:blip xmlns:r="http://schemas.openxmlformats.org/officeDocument/2006/relationships" r:embed="rId7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3107" y="11525250"/>
          <a:ext cx="1170931" cy="1483179"/>
        </a:xfrm>
        <a:prstGeom prst="rect">
          <a:avLst/>
        </a:prstGeom>
      </xdr:spPr>
    </xdr:pic>
    <xdr:clientData/>
  </xdr:twoCellAnchor>
  <xdr:twoCellAnchor>
    <xdr:from>
      <xdr:col>5</xdr:col>
      <xdr:colOff>353784</xdr:colOff>
      <xdr:row>274</xdr:row>
      <xdr:rowOff>40821</xdr:rowOff>
    </xdr:from>
    <xdr:to>
      <xdr:col>5</xdr:col>
      <xdr:colOff>1524714</xdr:colOff>
      <xdr:row>274</xdr:row>
      <xdr:rowOff>1523999</xdr:rowOff>
    </xdr:to>
    <xdr:pic>
      <xdr:nvPicPr>
        <xdr:cNvPr id="1077" name="Рисунок 1076"/>
        <xdr:cNvPicPr>
          <a:picLocks noChangeAspect="1"/>
        </xdr:cNvPicPr>
      </xdr:nvPicPr>
      <xdr:blipFill>
        <a:blip xmlns:r="http://schemas.openxmlformats.org/officeDocument/2006/relationships" r:embed="rId7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2284" y="9919607"/>
          <a:ext cx="1170930" cy="1483178"/>
        </a:xfrm>
        <a:prstGeom prst="rect">
          <a:avLst/>
        </a:prstGeom>
      </xdr:spPr>
    </xdr:pic>
    <xdr:clientData/>
  </xdr:twoCellAnchor>
  <xdr:twoCellAnchor>
    <xdr:from>
      <xdr:col>5</xdr:col>
      <xdr:colOff>408214</xdr:colOff>
      <xdr:row>273</xdr:row>
      <xdr:rowOff>13607</xdr:rowOff>
    </xdr:from>
    <xdr:to>
      <xdr:col>5</xdr:col>
      <xdr:colOff>1688374</xdr:colOff>
      <xdr:row>273</xdr:row>
      <xdr:rowOff>1578428</xdr:rowOff>
    </xdr:to>
    <xdr:pic>
      <xdr:nvPicPr>
        <xdr:cNvPr id="1078" name="Рисунок 1077"/>
        <xdr:cNvPicPr>
          <a:picLocks noChangeAspect="1"/>
        </xdr:cNvPicPr>
      </xdr:nvPicPr>
      <xdr:blipFill>
        <a:blip xmlns:r="http://schemas.openxmlformats.org/officeDocument/2006/relationships" r:embed="rId7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714" y="8286750"/>
          <a:ext cx="1280160" cy="1564821"/>
        </a:xfrm>
        <a:prstGeom prst="rect">
          <a:avLst/>
        </a:prstGeom>
      </xdr:spPr>
    </xdr:pic>
    <xdr:clientData/>
  </xdr:twoCellAnchor>
  <xdr:twoCellAnchor>
    <xdr:from>
      <xdr:col>5</xdr:col>
      <xdr:colOff>367393</xdr:colOff>
      <xdr:row>16</xdr:row>
      <xdr:rowOff>40821</xdr:rowOff>
    </xdr:from>
    <xdr:to>
      <xdr:col>5</xdr:col>
      <xdr:colOff>1647553</xdr:colOff>
      <xdr:row>16</xdr:row>
      <xdr:rowOff>1567106</xdr:rowOff>
    </xdr:to>
    <xdr:pic>
      <xdr:nvPicPr>
        <xdr:cNvPr id="763048" name="Рисунок 763047"/>
        <xdr:cNvPicPr>
          <a:picLocks noChangeAspect="1"/>
        </xdr:cNvPicPr>
      </xdr:nvPicPr>
      <xdr:blipFill>
        <a:blip xmlns:r="http://schemas.openxmlformats.org/officeDocument/2006/relationships" r:embed="rId7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5893" y="14736535"/>
          <a:ext cx="1280160" cy="1526285"/>
        </a:xfrm>
        <a:prstGeom prst="rect">
          <a:avLst/>
        </a:prstGeom>
      </xdr:spPr>
    </xdr:pic>
    <xdr:clientData/>
  </xdr:twoCellAnchor>
  <xdr:twoCellAnchor>
    <xdr:from>
      <xdr:col>1</xdr:col>
      <xdr:colOff>13606</xdr:colOff>
      <xdr:row>283</xdr:row>
      <xdr:rowOff>27215</xdr:rowOff>
    </xdr:from>
    <xdr:to>
      <xdr:col>1</xdr:col>
      <xdr:colOff>1279071</xdr:colOff>
      <xdr:row>284</xdr:row>
      <xdr:rowOff>3536</xdr:rowOff>
    </xdr:to>
    <xdr:pic>
      <xdr:nvPicPr>
        <xdr:cNvPr id="1079" name="Рисунок 1078"/>
        <xdr:cNvPicPr>
          <a:picLocks noChangeAspect="1"/>
        </xdr:cNvPicPr>
      </xdr:nvPicPr>
      <xdr:blipFill>
        <a:blip xmlns:r="http://schemas.openxmlformats.org/officeDocument/2006/relationships" r:embed="rId7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2" y="13117286"/>
          <a:ext cx="1265465" cy="1581964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27213</xdr:colOff>
      <xdr:row>284</xdr:row>
      <xdr:rowOff>27214</xdr:rowOff>
    </xdr:from>
    <xdr:to>
      <xdr:col>1</xdr:col>
      <xdr:colOff>1249382</xdr:colOff>
      <xdr:row>284</xdr:row>
      <xdr:rowOff>1578428</xdr:rowOff>
    </xdr:to>
    <xdr:pic>
      <xdr:nvPicPr>
        <xdr:cNvPr id="1080" name="Рисунок 1079"/>
        <xdr:cNvPicPr>
          <a:picLocks noChangeAspect="1"/>
        </xdr:cNvPicPr>
      </xdr:nvPicPr>
      <xdr:blipFill>
        <a:blip xmlns:r="http://schemas.openxmlformats.org/officeDocument/2006/relationships" r:embed="rId7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14722928"/>
          <a:ext cx="1222169" cy="1551214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5</xdr:col>
      <xdr:colOff>367393</xdr:colOff>
      <xdr:row>284</xdr:row>
      <xdr:rowOff>40821</xdr:rowOff>
    </xdr:from>
    <xdr:to>
      <xdr:col>5</xdr:col>
      <xdr:colOff>1647553</xdr:colOff>
      <xdr:row>284</xdr:row>
      <xdr:rowOff>1567106</xdr:rowOff>
    </xdr:to>
    <xdr:pic>
      <xdr:nvPicPr>
        <xdr:cNvPr id="1081" name="Рисунок 1080"/>
        <xdr:cNvPicPr>
          <a:picLocks noChangeAspect="1"/>
        </xdr:cNvPicPr>
      </xdr:nvPicPr>
      <xdr:blipFill>
        <a:blip xmlns:r="http://schemas.openxmlformats.org/officeDocument/2006/relationships" r:embed="rId7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5893" y="14736535"/>
          <a:ext cx="1280160" cy="1526285"/>
        </a:xfrm>
        <a:prstGeom prst="rect">
          <a:avLst/>
        </a:prstGeom>
      </xdr:spPr>
    </xdr:pic>
    <xdr:clientData/>
  </xdr:twoCellAnchor>
  <xdr:twoCellAnchor>
    <xdr:from>
      <xdr:col>1</xdr:col>
      <xdr:colOff>202405</xdr:colOff>
      <xdr:row>40</xdr:row>
      <xdr:rowOff>35718</xdr:rowOff>
    </xdr:from>
    <xdr:to>
      <xdr:col>1</xdr:col>
      <xdr:colOff>1212055</xdr:colOff>
      <xdr:row>40</xdr:row>
      <xdr:rowOff>1390650</xdr:rowOff>
    </xdr:to>
    <xdr:pic>
      <xdr:nvPicPr>
        <xdr:cNvPr id="1082" name="Рисунок 1081"/>
        <xdr:cNvPicPr>
          <a:picLocks noChangeAspect="1"/>
        </xdr:cNvPicPr>
      </xdr:nvPicPr>
      <xdr:blipFill>
        <a:blip xmlns:r="http://schemas.openxmlformats.org/officeDocument/2006/relationships" r:embed="rId7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191" y="593320754"/>
          <a:ext cx="1009650" cy="1354932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142874</xdr:colOff>
      <xdr:row>47</xdr:row>
      <xdr:rowOff>35718</xdr:rowOff>
    </xdr:from>
    <xdr:to>
      <xdr:col>1</xdr:col>
      <xdr:colOff>1095373</xdr:colOff>
      <xdr:row>47</xdr:row>
      <xdr:rowOff>1396431</xdr:rowOff>
    </xdr:to>
    <xdr:pic>
      <xdr:nvPicPr>
        <xdr:cNvPr id="1083" name="Рисунок 1082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60" y="982729968"/>
          <a:ext cx="952499" cy="136071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47625</xdr:colOff>
      <xdr:row>43</xdr:row>
      <xdr:rowOff>95250</xdr:rowOff>
    </xdr:from>
    <xdr:to>
      <xdr:col>1</xdr:col>
      <xdr:colOff>1273968</xdr:colOff>
      <xdr:row>43</xdr:row>
      <xdr:rowOff>1321593</xdr:rowOff>
    </xdr:to>
    <xdr:pic>
      <xdr:nvPicPr>
        <xdr:cNvPr id="1084" name="Рисунок 1083"/>
        <xdr:cNvPicPr>
          <a:picLocks noChangeAspect="1"/>
        </xdr:cNvPicPr>
      </xdr:nvPicPr>
      <xdr:blipFill>
        <a:blip xmlns:r="http://schemas.openxmlformats.org/officeDocument/2006/relationships" r:embed="rId6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11" y="394362214"/>
          <a:ext cx="1226343" cy="122634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23812</xdr:colOff>
      <xdr:row>44</xdr:row>
      <xdr:rowOff>71437</xdr:rowOff>
    </xdr:from>
    <xdr:to>
      <xdr:col>1</xdr:col>
      <xdr:colOff>1273969</xdr:colOff>
      <xdr:row>44</xdr:row>
      <xdr:rowOff>1393031</xdr:rowOff>
    </xdr:to>
    <xdr:pic>
      <xdr:nvPicPr>
        <xdr:cNvPr id="1085" name="Рисунок 1084"/>
        <xdr:cNvPicPr>
          <a:picLocks noChangeAspect="1"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598" y="395753544"/>
          <a:ext cx="1250157" cy="1321594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35719</xdr:colOff>
      <xdr:row>45</xdr:row>
      <xdr:rowOff>71437</xdr:rowOff>
    </xdr:from>
    <xdr:to>
      <xdr:col>1</xdr:col>
      <xdr:colOff>1250156</xdr:colOff>
      <xdr:row>45</xdr:row>
      <xdr:rowOff>1381125</xdr:rowOff>
    </xdr:to>
    <xdr:pic>
      <xdr:nvPicPr>
        <xdr:cNvPr id="1086" name="Рисунок 1085"/>
        <xdr:cNvPicPr>
          <a:picLocks noChangeAspect="1"/>
        </xdr:cNvPicPr>
      </xdr:nvPicPr>
      <xdr:blipFill>
        <a:blip xmlns:r="http://schemas.openxmlformats.org/officeDocument/2006/relationships" r:embed="rId6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05" y="401414116"/>
          <a:ext cx="1214437" cy="1309688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35718</xdr:colOff>
      <xdr:row>42</xdr:row>
      <xdr:rowOff>71436</xdr:rowOff>
    </xdr:from>
    <xdr:to>
      <xdr:col>1</xdr:col>
      <xdr:colOff>1262062</xdr:colOff>
      <xdr:row>42</xdr:row>
      <xdr:rowOff>1357311</xdr:rowOff>
    </xdr:to>
    <xdr:pic>
      <xdr:nvPicPr>
        <xdr:cNvPr id="1087" name="Рисунок 1086"/>
        <xdr:cNvPicPr>
          <a:picLocks noChangeAspect="1"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04" y="388677829"/>
          <a:ext cx="1226344" cy="128587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lex-book.ru/catalog?sort=id-asc&amp;active_dialog_slug=v-stepanov-babochka-kapustnica&amp;per_page=20&amp;page=38" TargetMode="External"/><Relationship Id="rId671" Type="http://schemas.openxmlformats.org/officeDocument/2006/relationships/hyperlink" Target="http://alex-book.ru/catalog?sort=id-asc&amp;active_dialog_slug=sad-i-ogorod&amp;per_page=20&amp;page=10" TargetMode="External"/><Relationship Id="rId21" Type="http://schemas.openxmlformats.org/officeDocument/2006/relationships/hyperlink" Target="http://alex-book.ru/catalog?sort=id-asc&amp;active_dialog_slug=lyubimye-zanyatiya&amp;per_page=20&amp;page=18" TargetMode="External"/><Relationship Id="rId324" Type="http://schemas.openxmlformats.org/officeDocument/2006/relationships/hyperlink" Target="http://alex-book.ru/catalog?sort=id-asc&amp;active_dialog_slug=hitraya-lisa-2&amp;per_page=20&amp;page=38" TargetMode="External"/><Relationship Id="rId531" Type="http://schemas.openxmlformats.org/officeDocument/2006/relationships/hyperlink" Target="http://www.slovo-book.ru/coveran/9785912829123.jpg" TargetMode="External"/><Relationship Id="rId629" Type="http://schemas.openxmlformats.org/officeDocument/2006/relationships/hyperlink" Target="http://alex-book.ru/catalog?sort=id-asc&amp;active_dialog_slug=teremok&amp;per_page=20&amp;page=35" TargetMode="External"/><Relationship Id="rId170" Type="http://schemas.openxmlformats.org/officeDocument/2006/relationships/hyperlink" Target="http://alex-book.ru/catalog?sort=id-asc&amp;active_dialog_slug=repka-2&amp;per_page=20&amp;page=46" TargetMode="External"/><Relationship Id="rId268" Type="http://schemas.openxmlformats.org/officeDocument/2006/relationships/hyperlink" Target="http://alex-book.ru/catalog?sort=id-asc&amp;active_dialog_slug=po-shchuchemu-velenyu-2&amp;per_page=20&amp;page=47" TargetMode="External"/><Relationship Id="rId475" Type="http://schemas.openxmlformats.org/officeDocument/2006/relationships/hyperlink" Target="http://alex-book.ru/catalog?sort=id-asc&amp;active_dialog_slug=pervye-bukvy&amp;per_page=20&amp;page=32" TargetMode="External"/><Relationship Id="rId682" Type="http://schemas.openxmlformats.org/officeDocument/2006/relationships/hyperlink" Target="http://alex-book.ru/catalog?sort=id-asc&amp;active_dialog_slug=nashi-skazki&amp;per_page=20&amp;page=39" TargetMode="External"/><Relationship Id="rId32" Type="http://schemas.openxmlformats.org/officeDocument/2006/relationships/hyperlink" Target="http://alex-book.ru/catalog?sort=id-asc&amp;active_dialog_slug=dlya-malyshey&amp;per_page=20&amp;page=7" TargetMode="External"/><Relationship Id="rId128" Type="http://schemas.openxmlformats.org/officeDocument/2006/relationships/hyperlink" Target="http://alex-book.ru/catalog?sort=id-asc&amp;active_dialog_slug=kolosok-2&amp;per_page=20&amp;page=37" TargetMode="External"/><Relationship Id="rId335" Type="http://schemas.openxmlformats.org/officeDocument/2006/relationships/hyperlink" Target="http://alex-book.ru/catalog?sort=id-asc&amp;active_dialog_slug=krylatyy-mohnatyy-i-maslenyy&amp;per_page=20&amp;page=46" TargetMode="External"/><Relationship Id="rId542" Type="http://schemas.openxmlformats.org/officeDocument/2006/relationships/hyperlink" Target="http://alex-book.ru/catalog?sort=id-asc&amp;active_dialog_slug=my-igraem&amp;per_page=20&amp;page=18" TargetMode="External"/><Relationship Id="rId181" Type="http://schemas.openxmlformats.org/officeDocument/2006/relationships/hyperlink" Target="http://alex-book.ru/catalog?sort=id-asc&amp;active_dialog_slug=skazki-4&amp;per_page=20&amp;page=41" TargetMode="External"/><Relationship Id="rId402" Type="http://schemas.openxmlformats.org/officeDocument/2006/relationships/hyperlink" Target="http://www.slovo-book.ru/cover/9785912828256.jpg" TargetMode="External"/><Relationship Id="rId279" Type="http://schemas.openxmlformats.org/officeDocument/2006/relationships/hyperlink" Target="https://www.slovo-book.ru/cover/9785912828119.jpg" TargetMode="External"/><Relationship Id="rId486" Type="http://schemas.openxmlformats.org/officeDocument/2006/relationships/hyperlink" Target="http://alex-book.ru/catalog?sort=id-asc&amp;active_dialog_slug=polina&amp;per_page=20&amp;page=23" TargetMode="External"/><Relationship Id="rId693" Type="http://schemas.openxmlformats.org/officeDocument/2006/relationships/hyperlink" Target="http://alex-book.ru/catalog?active_dialog_slug=zabavnye-kapibary&amp;per_page=20&amp;page=1" TargetMode="External"/><Relationship Id="rId707" Type="http://schemas.openxmlformats.org/officeDocument/2006/relationships/hyperlink" Target="https://alex-book.ru/catalog?search=%D0%92%D0%BE%D0%B5%D0%BD%D0%BD%D0%B0&amp;active_dialog_slug=voennaya-tehnika-3&amp;per_page=20&amp;page=1" TargetMode="External"/><Relationship Id="rId43" Type="http://schemas.openxmlformats.org/officeDocument/2006/relationships/hyperlink" Target="http://alex-book.ru/catalog?sort=id-asc&amp;active_dialog_slug=zabavnye-zveryata-4&amp;per_page=20&amp;page=45" TargetMode="External"/><Relationship Id="rId139" Type="http://schemas.openxmlformats.org/officeDocument/2006/relationships/hyperlink" Target="http://alex-book.ru/catalog?sort=id-asc&amp;active_dialog_slug=uchimsya-chitat-po-slogam&amp;per_page=20&amp;page=38" TargetMode="External"/><Relationship Id="rId346" Type="http://schemas.openxmlformats.org/officeDocument/2006/relationships/hyperlink" Target="http://alex-book.ru/catalog?sort=id-asc&amp;active_dialog_slug=lyubimye-stihi-o-zhivotnyh&amp;per_page=20&amp;page=48" TargetMode="External"/><Relationship Id="rId553" Type="http://schemas.openxmlformats.org/officeDocument/2006/relationships/hyperlink" Target="http://alex-book.ru/catalog?sort=id-asc&amp;active_dialog_slug=dasha&amp;per_page=20&amp;page=22" TargetMode="External"/><Relationship Id="rId192" Type="http://schemas.openxmlformats.org/officeDocument/2006/relationships/hyperlink" Target="http://alex-book.ru/catalog?sort=id-asc&amp;active_dialog_slug=tili-bom-3&amp;per_page=20&amp;page=43" TargetMode="External"/><Relationship Id="rId206" Type="http://schemas.openxmlformats.org/officeDocument/2006/relationships/hyperlink" Target="http://alex-book.ru/catalog?sort=id-asc&amp;active_dialog_slug=ya-risuyu-2&amp;per_page=20&amp;page=16" TargetMode="External"/><Relationship Id="rId413" Type="http://schemas.openxmlformats.org/officeDocument/2006/relationships/hyperlink" Target="http://alex-book.ru/catalog?sort=id-asc&amp;active_dialog_slug=masha&amp;per_page=20&amp;page=23" TargetMode="External"/><Relationship Id="rId497" Type="http://schemas.openxmlformats.org/officeDocument/2006/relationships/hyperlink" Target="http://alex-book.ru/catalog?sort=id-asc&amp;active_dialog_slug=nuzhnaya-tehnika&amp;per_page=20&amp;page=15" TargetMode="External"/><Relationship Id="rId620" Type="http://schemas.openxmlformats.org/officeDocument/2006/relationships/hyperlink" Target="http://alex-book.ru/catalog?sort=id-asc&amp;active_dialog_slug=moi-lyubimye-skazki&amp;per_page=20&amp;page=40" TargetMode="External"/><Relationship Id="rId718" Type="http://schemas.openxmlformats.org/officeDocument/2006/relationships/hyperlink" Target="http://alex-book.ru/catalog?sort=id-asc&amp;active_dialog_slug=magazin&amp;per_page=20&amp;page=44" TargetMode="External"/><Relationship Id="rId357" Type="http://schemas.openxmlformats.org/officeDocument/2006/relationships/hyperlink" Target="http://alex-book.ru/catalog?sort=id-asc&amp;active_dialog_slug=pro-mashiny&amp;per_page=20&amp;page=47" TargetMode="External"/><Relationship Id="rId54" Type="http://schemas.openxmlformats.org/officeDocument/2006/relationships/hyperlink" Target="http://alex-book.ru/catalog?sort=id-asc&amp;active_dialog_slug=repka&amp;per_page=20&amp;page=35" TargetMode="External"/><Relationship Id="rId217" Type="http://schemas.openxmlformats.org/officeDocument/2006/relationships/hyperlink" Target="http://alex-book.ru/catalog?sort=id-asc&amp;active_dialog_slug=v-stepanov-tropinka-v-skazku&amp;per_page=20&amp;page=38" TargetMode="External"/><Relationship Id="rId564" Type="http://schemas.openxmlformats.org/officeDocument/2006/relationships/hyperlink" Target="http://alex-book.ru/catalog?sort=id-asc&amp;active_dialog_slug=k-chukovskiy-skazki&amp;per_page=20&amp;page=40" TargetMode="External"/><Relationship Id="rId424" Type="http://schemas.openxmlformats.org/officeDocument/2006/relationships/hyperlink" Target="http://alex-book.ru/catalog?sort=id-asc&amp;active_dialog_slug=krasavicy&amp;per_page=20&amp;page=18" TargetMode="External"/><Relationship Id="rId631" Type="http://schemas.openxmlformats.org/officeDocument/2006/relationships/hyperlink" Target="http://alex-book.ru/catalog?sort=id-asc&amp;active_dialog_slug=sestrica-alenushka-i-bratec-ivanushka&amp;per_page=20&amp;page=38" TargetMode="External"/><Relationship Id="rId729" Type="http://schemas.openxmlformats.org/officeDocument/2006/relationships/hyperlink" Target="http://alex-book.ru/catalog?tags%5b%5d=novinka&amp;sort=id-asc&amp;active_dialog_slug=kapibary&amp;per_page=20&amp;page=1" TargetMode="External"/><Relationship Id="rId270" Type="http://schemas.openxmlformats.org/officeDocument/2006/relationships/hyperlink" Target="http://alex-book.ru/catalog?sort=id-asc&amp;active_dialog_slug=lisichka-sestrichka-i-seryy-volk-2&amp;per_page=20&amp;page=46" TargetMode="External"/><Relationship Id="rId65" Type="http://schemas.openxmlformats.org/officeDocument/2006/relationships/hyperlink" Target="http://alex-book.ru/catalog?sort=id-asc&amp;active_dialog_slug=zveryushki-i-igrushki&amp;per_page=20&amp;page=20" TargetMode="External"/><Relationship Id="rId130" Type="http://schemas.openxmlformats.org/officeDocument/2006/relationships/hyperlink" Target="http://alex-book.ru/catalog?sort=id-asc&amp;active_dialog_slug=hrabryy-lvenok&amp;per_page=20&amp;page=13" TargetMode="External"/><Relationship Id="rId368" Type="http://schemas.openxmlformats.org/officeDocument/2006/relationships/hyperlink" Target="http://alex-book.ru/catalog?sort=id-asc&amp;active_dialog_slug=kto-gde-zhivet-4&amp;per_page=20&amp;page=44" TargetMode="External"/><Relationship Id="rId575" Type="http://schemas.openxmlformats.org/officeDocument/2006/relationships/hyperlink" Target="http://alex-book.ru/catalog?sort=id-asc&amp;active_dialog_slug=k-chukovskiy-barmaley&amp;per_page=20&amp;page=37" TargetMode="External"/><Relationship Id="rId228" Type="http://schemas.openxmlformats.org/officeDocument/2006/relationships/hyperlink" Target="http://alex-book.ru/catalog?sort=id-asc&amp;active_dialog_slug=vyrezay-malysh&amp;per_page=20&amp;page=24" TargetMode="External"/><Relationship Id="rId435" Type="http://schemas.openxmlformats.org/officeDocument/2006/relationships/hyperlink" Target="http://alex-book.ru/catalog?sort=id-asc&amp;active_dialog_slug=alfavit-v-kartinkah&amp;per_page=20&amp;page=30" TargetMode="External"/><Relationship Id="rId642" Type="http://schemas.openxmlformats.org/officeDocument/2006/relationships/hyperlink" Target="http://alex-book.ru/catalog?sort=id-asc&amp;active_dialog_slug=pishem-bukvy&amp;per_page=20&amp;page=32" TargetMode="External"/><Relationship Id="rId281" Type="http://schemas.openxmlformats.org/officeDocument/2006/relationships/hyperlink" Target="http://alex-book.ru/catalog?sort=id-asc&amp;active_dialog_slug=krasnaya-shapochka&amp;per_page=20&amp;page=36" TargetMode="External"/><Relationship Id="rId502" Type="http://schemas.openxmlformats.org/officeDocument/2006/relationships/hyperlink" Target="http://alex-book.ru/catalog?sort=id-asc&amp;active_dialog_slug=sobiraem-urozhay&amp;per_page=20&amp;page=10" TargetMode="External"/><Relationship Id="rId76" Type="http://schemas.openxmlformats.org/officeDocument/2006/relationships/hyperlink" Target="http://alex-book.ru/catalog?sort=id-asc&amp;active_dialog_slug=milyy-shchenok&amp;per_page=20&amp;page=13" TargetMode="External"/><Relationship Id="rId141" Type="http://schemas.openxmlformats.org/officeDocument/2006/relationships/hyperlink" Target="http://alex-book.ru/catalog?sort=id-asc&amp;active_dialog_slug=mashiny-nashego-goroda&amp;per_page=20&amp;page=19" TargetMode="External"/><Relationship Id="rId379" Type="http://schemas.openxmlformats.org/officeDocument/2006/relationships/hyperlink" Target="http://alex-book.ru/catalog?sort=id-asc&amp;active_dialog_slug=gusi-moi-gusi-3&amp;per_page=20&amp;page=42" TargetMode="External"/><Relationship Id="rId586" Type="http://schemas.openxmlformats.org/officeDocument/2006/relationships/hyperlink" Target="http://alex-book.ru/catalog?sort=id-asc&amp;active_dialog_slug=lyubimye-igrushki-2&amp;per_page=20&amp;page=18" TargetMode="External"/><Relationship Id="rId7" Type="http://schemas.openxmlformats.org/officeDocument/2006/relationships/hyperlink" Target="http://alex-book.ru/catalog?sort=id-asc&amp;active_dialog_slug=dlya-devochki&amp;per_page=20&amp;page=6" TargetMode="External"/><Relationship Id="rId239" Type="http://schemas.openxmlformats.org/officeDocument/2006/relationships/hyperlink" Target="http://alex-book.ru/catalog?sort=id-asc&amp;active_dialog_slug=dlya-malyutok&amp;per_page=20&amp;page=15" TargetMode="External"/><Relationship Id="rId446" Type="http://schemas.openxmlformats.org/officeDocument/2006/relationships/hyperlink" Target="http://alex-book.ru/catalog?sort=id-asc&amp;active_dialog_slug=a-barto-kniga-stihov-oblozhka-s-zolotoy-folgoy&amp;per_page=20&amp;page=39" TargetMode="External"/><Relationship Id="rId653" Type="http://schemas.openxmlformats.org/officeDocument/2006/relationships/hyperlink" Target="http://alex-book.ru/catalog?sort=id-asc&amp;active_dialog_slug=tili-bom-2&amp;per_page=20&amp;page=37" TargetMode="External"/><Relationship Id="rId292" Type="http://schemas.openxmlformats.org/officeDocument/2006/relationships/hyperlink" Target="http://alex-book.ru/catalog?sort=id-asc&amp;active_dialog_slug=vo-dvore-3&amp;per_page=20&amp;page=17" TargetMode="External"/><Relationship Id="rId306" Type="http://schemas.openxmlformats.org/officeDocument/2006/relationships/hyperlink" Target="http://alex-book.ru/catalog?sort=id-asc&amp;active_dialog_slug=modnye-devochki&amp;per_page=20&amp;page=19" TargetMode="External"/><Relationship Id="rId87" Type="http://schemas.openxmlformats.org/officeDocument/2006/relationships/hyperlink" Target="http://alex-book.ru/catalog?sort=id-asc&amp;active_dialog_slug=veselyy-schet-2&amp;per_page=20&amp;page=36" TargetMode="External"/><Relationship Id="rId513" Type="http://schemas.openxmlformats.org/officeDocument/2006/relationships/hyperlink" Target="http://alex-book.ru/catalog?sort=id-asc&amp;active_dialog_slug=inna&amp;per_page=20&amp;page=22" TargetMode="External"/><Relationship Id="rId597" Type="http://schemas.openxmlformats.org/officeDocument/2006/relationships/hyperlink" Target="http://alex-book.ru/catalog?sort=id-asc&amp;active_dialog_slug=chto-nas-okruzhaet&amp;per_page=20&amp;page=22" TargetMode="External"/><Relationship Id="rId720" Type="http://schemas.openxmlformats.org/officeDocument/2006/relationships/hyperlink" Target="http://alex-book.ru/catalog?sort=id-asc&amp;active_dialog_slug=kto-gde-zhivet-4&amp;per_page=20&amp;page=44" TargetMode="External"/><Relationship Id="rId152" Type="http://schemas.openxmlformats.org/officeDocument/2006/relationships/hyperlink" Target="http://www.slovo-book.ru/cover/4673738097v01.jpg" TargetMode="External"/><Relationship Id="rId457" Type="http://schemas.openxmlformats.org/officeDocument/2006/relationships/hyperlink" Target="http://alex-book.ru/catalog?sort=id-asc&amp;active_dialog_slug=moi-princessy-2&amp;per_page=20&amp;page=12" TargetMode="External"/><Relationship Id="rId664" Type="http://schemas.openxmlformats.org/officeDocument/2006/relationships/hyperlink" Target="http://alex-book.ru/catalog?sort=id-asc&amp;active_dialog_slug=skazki-3&amp;per_page=20&amp;page=40" TargetMode="External"/><Relationship Id="rId14" Type="http://schemas.openxmlformats.org/officeDocument/2006/relationships/hyperlink" Target="http://alex-book.ru/catalog?sort=id-asc&amp;active_dialog_slug=ya-risuyu-sam&amp;per_page=20&amp;page=7" TargetMode="External"/><Relationship Id="rId317" Type="http://schemas.openxmlformats.org/officeDocument/2006/relationships/hyperlink" Target="http://alex-book.ru/catalog?sort=id-asc&amp;active_dialog_slug=strana-princess&amp;per_page=20&amp;page=18" TargetMode="External"/><Relationship Id="rId524" Type="http://schemas.openxmlformats.org/officeDocument/2006/relationships/hyperlink" Target="http://alex-book.ru/catalog?sort=id-asc&amp;active_dialog_slug=k-chukovskiy-toptygin-i-lisa&amp;per_page=20&amp;page=36" TargetMode="External"/><Relationship Id="rId731" Type="http://schemas.openxmlformats.org/officeDocument/2006/relationships/hyperlink" Target="http://alex-book.ru/catalog?tags%5b%5d=novinka&amp;sort=id-asc&amp;active_dialog_slug=kotiki&amp;per_page=20&amp;page=1" TargetMode="External"/><Relationship Id="rId98" Type="http://schemas.openxmlformats.org/officeDocument/2006/relationships/hyperlink" Target="http://alex-book.ru/catalog?sort=id-asc&amp;active_dialog_slug=veselye-zveryata-propisi&amp;per_page=20&amp;page=34" TargetMode="External"/><Relationship Id="rId163" Type="http://schemas.openxmlformats.org/officeDocument/2006/relationships/hyperlink" Target="http://alex-book.ru/catalog?sort=id-asc&amp;active_dialog_slug=moya-pervaya-knizhka-o-tehnike&amp;per_page=20&amp;page=46" TargetMode="External"/><Relationship Id="rId370" Type="http://schemas.openxmlformats.org/officeDocument/2006/relationships/hyperlink" Target="http://alex-book.ru/catalog?sort=id-asc&amp;active_dialog_slug=my-gotovim&amp;per_page=20&amp;page=44" TargetMode="External"/><Relationship Id="rId230" Type="http://schemas.openxmlformats.org/officeDocument/2006/relationships/hyperlink" Target="http://alex-book.ru/catalog?sort=id-asc&amp;active_dialog_slug=risuem-pervye-figury&amp;per_page=20&amp;page=33" TargetMode="External"/><Relationship Id="rId468" Type="http://schemas.openxmlformats.org/officeDocument/2006/relationships/hyperlink" Target="http://alex-book.ru/catalog?sort=id-asc&amp;active_dialog_slug=lyubimye-princessy&amp;per_page=20&amp;page=18" TargetMode="External"/><Relationship Id="rId675" Type="http://schemas.openxmlformats.org/officeDocument/2006/relationships/hyperlink" Target="http://alex-book.ru/catalog?sort=id-asc&amp;active_dialog_slug=moi-lyubimye-zveryata&amp;per_page=20&amp;page=13" TargetMode="External"/><Relationship Id="rId25" Type="http://schemas.openxmlformats.org/officeDocument/2006/relationships/hyperlink" Target="http://alex-book.ru/catalog?sort=id-asc&amp;active_dialog_slug=koza-dereza&amp;per_page=20&amp;page=35" TargetMode="External"/><Relationship Id="rId328" Type="http://schemas.openxmlformats.org/officeDocument/2006/relationships/hyperlink" Target="http://alex-book.ru/catalog?sort=id-asc&amp;active_dialog_slug=zima&amp;per_page=20&amp;page=17" TargetMode="External"/><Relationship Id="rId535" Type="http://schemas.openxmlformats.org/officeDocument/2006/relationships/hyperlink" Target="http://www.slovo-book.ru/coveran/9785912826740.jpg" TargetMode="External"/><Relationship Id="rId742" Type="http://schemas.openxmlformats.org/officeDocument/2006/relationships/hyperlink" Target="http://alex-book.ru/catalog?tags%5b%5d=novinka&amp;sort=id-asc&amp;active_dialog_slug=sobachki&amp;per_page=20&amp;page=1" TargetMode="External"/><Relationship Id="rId174" Type="http://schemas.openxmlformats.org/officeDocument/2006/relationships/hyperlink" Target="http://alex-book.ru/catalog?sort=id-asc&amp;active_dialog_slug=kurochka-ryaba-4&amp;per_page=20&amp;page=45" TargetMode="External"/><Relationship Id="rId381" Type="http://schemas.openxmlformats.org/officeDocument/2006/relationships/hyperlink" Target="http://alex-book.ru/catalog?sort=id-asc&amp;active_dialog_slug=kto-zdes-zhivet&amp;per_page=20&amp;page=44" TargetMode="External"/><Relationship Id="rId602" Type="http://schemas.openxmlformats.org/officeDocument/2006/relationships/hyperlink" Target="http://alex-book.ru/catalog?sort=id-asc&amp;active_dialog_slug=u-straha-glaza-veliki&amp;per_page=20&amp;page=35" TargetMode="External"/><Relationship Id="rId241" Type="http://schemas.openxmlformats.org/officeDocument/2006/relationships/hyperlink" Target="http://alex-book.ru/catalog?sort=id-asc&amp;active_dialog_slug=vo-dvore-2&amp;per_page=20&amp;page=17" TargetMode="External"/><Relationship Id="rId479" Type="http://schemas.openxmlformats.org/officeDocument/2006/relationships/hyperlink" Target="http://alex-book.ru/catalog?categories%5b%5d=a5-s-nakleykami-seriya-knizhka-igrushka&amp;active_dialog_slug=veselyy-transport&amp;per_page=20&amp;page=1" TargetMode="External"/><Relationship Id="rId686" Type="http://schemas.openxmlformats.org/officeDocument/2006/relationships/hyperlink" Target="http://alex-book.ru/catalog?categories%5b%5d=vodnaya-raskraska&amp;active_dialog_slug=dlya-malchikov&amp;per_page=20&amp;page=1" TargetMode="External"/><Relationship Id="rId36" Type="http://schemas.openxmlformats.org/officeDocument/2006/relationships/hyperlink" Target="http://alex-book.ru/catalog?sort=id-asc&amp;active_dialog_slug=azbuka-i-schet-razreznaya&amp;per_page=20&amp;page=29" TargetMode="External"/><Relationship Id="rId339" Type="http://schemas.openxmlformats.org/officeDocument/2006/relationships/hyperlink" Target="http://alex-book.ru/catalog?sort=id-asc&amp;active_dialog_slug=dva-zhadnyh-medvezhonka-2&amp;per_page=20&amp;page=46" TargetMode="External"/><Relationship Id="rId546" Type="http://schemas.openxmlformats.org/officeDocument/2006/relationships/hyperlink" Target="http://alex-book.ru/catalog?sort=id-asc&amp;active_dialog_slug=chudesnye-skazki&amp;per_page=20&amp;page=41" TargetMode="External"/><Relationship Id="rId101" Type="http://schemas.openxmlformats.org/officeDocument/2006/relationships/hyperlink" Target="http://alex-book.ru/catalog?sort=id-asc&amp;active_dialog_slug=super-gonki&amp;per_page=20&amp;page=17" TargetMode="External"/><Relationship Id="rId185" Type="http://schemas.openxmlformats.org/officeDocument/2006/relationships/hyperlink" Target="http://alex-book.ru/catalog?sort=id-asc&amp;active_dialog_slug=edem-plavaem-letaem&amp;per_page=20&amp;page=23" TargetMode="External"/><Relationship Id="rId406" Type="http://schemas.openxmlformats.org/officeDocument/2006/relationships/hyperlink" Target="http://www.slovo-book.ru/coveran/9785912827594.jpg" TargetMode="External"/><Relationship Id="rId392" Type="http://schemas.openxmlformats.org/officeDocument/2006/relationships/hyperlink" Target="http://www.slovo-book.ru/cover/a/c/9785912827549.jpg" TargetMode="External"/><Relationship Id="rId613" Type="http://schemas.openxmlformats.org/officeDocument/2006/relationships/hyperlink" Target="http://alex-book.ru/catalog?sort=id-asc&amp;active_dialog_slug=strana-skazok&amp;per_page=20&amp;page=40" TargetMode="External"/><Relationship Id="rId697" Type="http://schemas.openxmlformats.org/officeDocument/2006/relationships/hyperlink" Target="http://alex-book.ru/" TargetMode="External"/><Relationship Id="rId252" Type="http://schemas.openxmlformats.org/officeDocument/2006/relationships/hyperlink" Target="http://alex-book.ru/catalog?sort=id-asc&amp;active_dialog_slug=kto-kakogo-cveta&amp;per_page=20&amp;page=15" TargetMode="External"/><Relationship Id="rId47" Type="http://schemas.openxmlformats.org/officeDocument/2006/relationships/hyperlink" Target="http://alex-book.ru/catalog?sort=id-asc&amp;active_dialog_slug=veselye-zveryata&amp;per_page=20&amp;page=45" TargetMode="External"/><Relationship Id="rId112" Type="http://schemas.openxmlformats.org/officeDocument/2006/relationships/hyperlink" Target="http://alex-book.ru/catalog?sort=id-asc&amp;active_dialog_slug=azbuka-2&amp;per_page=20&amp;page=11" TargetMode="External"/><Relationship Id="rId557" Type="http://schemas.openxmlformats.org/officeDocument/2006/relationships/hyperlink" Target="http://alex-book.ru/catalog?sort=id-asc&amp;active_dialog_slug=veselye-kanikuly-2&amp;per_page=20&amp;page=11" TargetMode="External"/><Relationship Id="rId196" Type="http://schemas.openxmlformats.org/officeDocument/2006/relationships/hyperlink" Target="http://alex-book.ru/catalog?sort=id-asc&amp;active_dialog_slug=lesnye-zveryata&amp;per_page=20&amp;page=42" TargetMode="External"/><Relationship Id="rId417" Type="http://schemas.openxmlformats.org/officeDocument/2006/relationships/hyperlink" Target="http://alex-book.ru/catalog?sort=id-asc&amp;active_dialog_slug=samye-prekrasnye&amp;per_page=20&amp;page=19" TargetMode="External"/><Relationship Id="rId624" Type="http://schemas.openxmlformats.org/officeDocument/2006/relationships/hyperlink" Target="http://alex-book.ru/catalog?sort=id-asc&amp;active_dialog_slug=kolobok&amp;per_page=20&amp;page=35" TargetMode="External"/><Relationship Id="rId263" Type="http://schemas.openxmlformats.org/officeDocument/2006/relationships/hyperlink" Target="http://alex-book.ru/catalog?sort=id-asc&amp;active_dialog_slug=v-stepanov-serebryanyy-klyuchik&amp;per_page=20&amp;page=38" TargetMode="External"/><Relationship Id="rId470" Type="http://schemas.openxmlformats.org/officeDocument/2006/relationships/hyperlink" Target="http://alex-book.ru/catalog?sort=id-asc&amp;active_dialog_slug=princessy-3&amp;per_page=20&amp;page=14" TargetMode="External"/><Relationship Id="rId58" Type="http://schemas.openxmlformats.org/officeDocument/2006/relationships/hyperlink" Target="http://alex-book.ru/catalog?sort=id-asc&amp;active_dialog_slug=azbuka-7&amp;per_page=20&amp;page=30" TargetMode="External"/><Relationship Id="rId123" Type="http://schemas.openxmlformats.org/officeDocument/2006/relationships/hyperlink" Target="http://alex-book.ru/catalog?sort=id-asc&amp;active_dialog_slug=yulya&amp;per_page=20&amp;page=23" TargetMode="External"/><Relationship Id="rId330" Type="http://schemas.openxmlformats.org/officeDocument/2006/relationships/hyperlink" Target="http://alex-book.ru/catalog?sort=id-asc&amp;active_dialog_slug=obuchenie-gramote-razvivaem-ustnuyu-rech&amp;per_page=20&amp;page=25" TargetMode="External"/><Relationship Id="rId568" Type="http://schemas.openxmlformats.org/officeDocument/2006/relationships/hyperlink" Target="http://alex-book.ru/catalog?sort=id-asc&amp;active_dialog_slug=obuv&amp;per_page=20&amp;page=30" TargetMode="External"/><Relationship Id="rId428" Type="http://schemas.openxmlformats.org/officeDocument/2006/relationships/hyperlink" Target="http://alex-book.ru/catalog?sort=id-asc&amp;active_dialog_slug=dva-zhadnyh-medvezhonka&amp;per_page=20&amp;page=34" TargetMode="External"/><Relationship Id="rId635" Type="http://schemas.openxmlformats.org/officeDocument/2006/relationships/hyperlink" Target="http://alex-book.ru/catalog?sort=id-asc&amp;active_dialog_slug=a-barto-kniga-stihov&amp;per_page=20&amp;page=40" TargetMode="External"/><Relationship Id="rId274" Type="http://schemas.openxmlformats.org/officeDocument/2006/relationships/hyperlink" Target="https://www.slovo-book.ru/cover/9785912827570.jpg" TargetMode="External"/><Relationship Id="rId481" Type="http://schemas.openxmlformats.org/officeDocument/2006/relationships/hyperlink" Target="http://alex-book.ru/catalog?sort=id-asc&amp;active_dialog_slug=igraem-s-bukvami-i-slovami&amp;per_page=20&amp;page=10" TargetMode="External"/><Relationship Id="rId702" Type="http://schemas.openxmlformats.org/officeDocument/2006/relationships/hyperlink" Target="https://alex-book.ru/catalog?search=%D0%9A%D0%BE%D0%BB%D0%BE%D0%B1&amp;active_dialog_slug=kolobok-2&amp;per_page=20&amp;page=1" TargetMode="External"/><Relationship Id="rId69" Type="http://schemas.openxmlformats.org/officeDocument/2006/relationships/hyperlink" Target="http://alex-book.ru/catalog?sort=id-asc&amp;active_dialog_slug=u-straha-glaza-veliki-2&amp;per_page=20&amp;page=48" TargetMode="External"/><Relationship Id="rId134" Type="http://schemas.openxmlformats.org/officeDocument/2006/relationships/hyperlink" Target="http://alex-book.ru/catalog?sort=id-asc&amp;active_dialog_slug=skazki-2&amp;per_page=20&amp;page=39" TargetMode="External"/><Relationship Id="rId579" Type="http://schemas.openxmlformats.org/officeDocument/2006/relationships/hyperlink" Target="http://alex-book.ru/catalog?sort=id-asc&amp;active_dialog_slug=modnaya-kollekciya&amp;per_page=20&amp;page=11" TargetMode="External"/><Relationship Id="rId341" Type="http://schemas.openxmlformats.org/officeDocument/2006/relationships/hyperlink" Target="http://alex-book.ru/catalog?sort=id-asc&amp;active_dialog_slug=k-chukovskiy-toptygin-i-lisa-2&amp;per_page=20&amp;page=47" TargetMode="External"/><Relationship Id="rId439" Type="http://schemas.openxmlformats.org/officeDocument/2006/relationships/hyperlink" Target="http://alex-book.ru/catalog?sort=id-asc&amp;active_dialog_slug=veselye-bukvy&amp;per_page=20&amp;page=33" TargetMode="External"/><Relationship Id="rId646" Type="http://schemas.openxmlformats.org/officeDocument/2006/relationships/hyperlink" Target="http://alex-book.ru/catalog?sort=id-asc&amp;active_dialog_slug=lisichka-so-skalochkoy&amp;per_page=20&amp;page=36" TargetMode="External"/><Relationship Id="rId201" Type="http://schemas.openxmlformats.org/officeDocument/2006/relationships/hyperlink" Target="http://www.slovo-book.ru/cover/9785000336786.jpg" TargetMode="External"/><Relationship Id="rId285" Type="http://schemas.openxmlformats.org/officeDocument/2006/relationships/hyperlink" Target="http://alex-book.ru/catalog?sort=id-asc&amp;active_dialog_slug=ovoshchi&amp;per_page=20&amp;page=20" TargetMode="External"/><Relationship Id="rId506" Type="http://schemas.openxmlformats.org/officeDocument/2006/relationships/hyperlink" Target="http://alex-book.ru/catalog?sort=id-asc&amp;active_dialog_slug=frukty-i-yagody&amp;per_page=20&amp;page=10" TargetMode="External"/><Relationship Id="rId492" Type="http://schemas.openxmlformats.org/officeDocument/2006/relationships/hyperlink" Target="http://alex-book.ru/catalog?sort=id-asc&amp;active_dialog_slug=raskras-sam&amp;per_page=20&amp;page=11" TargetMode="External"/><Relationship Id="rId713" Type="http://schemas.openxmlformats.org/officeDocument/2006/relationships/hyperlink" Target="http://alex-book.ru/catalog?sort=id-asc&amp;active_dialog_slug=strana-skazok&amp;per_page=20&amp;page=40" TargetMode="External"/><Relationship Id="rId145" Type="http://schemas.openxmlformats.org/officeDocument/2006/relationships/hyperlink" Target="http://slovo-book.ru/cover/4673738097v08.jpg" TargetMode="External"/><Relationship Id="rId352" Type="http://schemas.openxmlformats.org/officeDocument/2006/relationships/hyperlink" Target="http://alex-book.ru/catalog?sort=id-asc&amp;active_dialog_slug=zabavnye-poteshki&amp;per_page=20&amp;page=47" TargetMode="External"/><Relationship Id="rId212" Type="http://schemas.openxmlformats.org/officeDocument/2006/relationships/hyperlink" Target="http://alex-book.ru/catalog?sort=id-asc&amp;active_dialog_slug=ot-bukvy-k-bukve&amp;per_page=20&amp;page=34" TargetMode="External"/><Relationship Id="rId657" Type="http://schemas.openxmlformats.org/officeDocument/2006/relationships/hyperlink" Target="http://alex-book.ru/catalog?sort=id-asc&amp;active_dialog_slug=k-chukovskiy-putanica&amp;per_page=20&amp;page=37" TargetMode="External"/><Relationship Id="rId296" Type="http://schemas.openxmlformats.org/officeDocument/2006/relationships/hyperlink" Target="http://alex-book.ru/catalog?sort=id-asc&amp;active_dialog_slug=modnicy-2&amp;per_page=20&amp;page=19" TargetMode="External"/><Relationship Id="rId517" Type="http://schemas.openxmlformats.org/officeDocument/2006/relationships/hyperlink" Target="http://alex-book.ru/catalog?sort=id-asc&amp;active_dialog_slug=veselaya-tehnika&amp;per_page=20&amp;page=20" TargetMode="External"/><Relationship Id="rId724" Type="http://schemas.openxmlformats.org/officeDocument/2006/relationships/hyperlink" Target="http://alex-book.ru/catalog?sort=id-asc&amp;active_dialog_slug=repka-2&amp;per_page=20&amp;page=46" TargetMode="External"/><Relationship Id="rId60" Type="http://schemas.openxmlformats.org/officeDocument/2006/relationships/hyperlink" Target="http://alex-book.ru/catalog?sort=id-asc&amp;active_dialog_slug=vyrezayu-sam&amp;per_page=20&amp;page=23" TargetMode="External"/><Relationship Id="rId156" Type="http://schemas.openxmlformats.org/officeDocument/2006/relationships/hyperlink" Target="http://alex-book.ru/catalog?sort=id-asc&amp;active_dialog_slug=na-polyanke&amp;per_page=20&amp;page=9" TargetMode="External"/><Relationship Id="rId363" Type="http://schemas.openxmlformats.org/officeDocument/2006/relationships/hyperlink" Target="http://alex-book.ru/catalog?sort=id-asc&amp;active_dialog_slug=pryatki-na-gryadke&amp;per_page=20&amp;page=43" TargetMode="External"/><Relationship Id="rId570" Type="http://schemas.openxmlformats.org/officeDocument/2006/relationships/hyperlink" Target="http://alex-book.ru/catalog?sort=id-asc&amp;active_dialog_slug=tebe-malysh-2&amp;per_page=20&amp;page=13" TargetMode="External"/><Relationship Id="rId223" Type="http://schemas.openxmlformats.org/officeDocument/2006/relationships/hyperlink" Target="http://alex-book.ru/catalog?sort=id-asc&amp;active_dialog_slug=ya-risuyu-mashiny&amp;per_page=20&amp;page=19" TargetMode="External"/><Relationship Id="rId430" Type="http://schemas.openxmlformats.org/officeDocument/2006/relationships/hyperlink" Target="http://alex-book.ru/catalog?sort=id-asc&amp;active_dialog_slug=matematika-uchimsya-reshat-zadachi&amp;per_page=20&amp;page=26" TargetMode="External"/><Relationship Id="rId668" Type="http://schemas.openxmlformats.org/officeDocument/2006/relationships/hyperlink" Target="http://alex-book.ru/catalog?active_dialog_slug=pravila-dorozhnogo-dvizheniya&amp;per_page=20&amp;page=1" TargetMode="External"/><Relationship Id="rId18" Type="http://schemas.openxmlformats.org/officeDocument/2006/relationships/hyperlink" Target="http://alex-book.ru/catalog?sort=id-asc&amp;active_dialog_slug=veselaya-raskraska&amp;per_page=20&amp;page=17" TargetMode="External"/><Relationship Id="rId528" Type="http://schemas.openxmlformats.org/officeDocument/2006/relationships/hyperlink" Target="http://alex-book.ru/catalog?sort=id-asc&amp;active_dialog_slug=kot-i-lisa-2&amp;per_page=20&amp;page=36" TargetMode="External"/><Relationship Id="rId735" Type="http://schemas.openxmlformats.org/officeDocument/2006/relationships/hyperlink" Target="http://alex-book.ru/catalog?tags%5b%5d=novinka&amp;sort=id-asc&amp;active_dialog_slug=antistress&amp;per_page=20&amp;page=1" TargetMode="External"/><Relationship Id="rId167" Type="http://schemas.openxmlformats.org/officeDocument/2006/relationships/hyperlink" Target="http://alex-book.ru/catalog?sort=id-asc&amp;active_dialog_slug=neotlozhnye-dela&amp;per_page=20&amp;page=46" TargetMode="External"/><Relationship Id="rId374" Type="http://schemas.openxmlformats.org/officeDocument/2006/relationships/hyperlink" Target="http://alex-book.ru/catalog?sort=id-asc&amp;active_dialog_slug=umnye-mashiny&amp;per_page=20&amp;page=44" TargetMode="External"/><Relationship Id="rId581" Type="http://schemas.openxmlformats.org/officeDocument/2006/relationships/hyperlink" Target="http://alex-book.ru/catalog?sort=id-asc&amp;active_dialog_slug=muzykalnye-instrumenty-2&amp;per_page=20&amp;page=30" TargetMode="External"/><Relationship Id="rId71" Type="http://schemas.openxmlformats.org/officeDocument/2006/relationships/hyperlink" Target="http://alex-book.ru/catalog?sort=id-asc&amp;active_dialog_slug=krasnaya-shapochka-2&amp;per_page=20&amp;page=48" TargetMode="External"/><Relationship Id="rId234" Type="http://schemas.openxmlformats.org/officeDocument/2006/relationships/hyperlink" Target="http://alex-book.ru/catalog?sort=id-asc&amp;active_dialog_slug=ya-risuyu&amp;per_page=20&amp;page=14" TargetMode="External"/><Relationship Id="rId679" Type="http://schemas.openxmlformats.org/officeDocument/2006/relationships/hyperlink" Target="https://alex-book.ru/catalog?sort=id-asc&amp;active_dialog_slug=azbuka-v-kartinkah-2&amp;per_page=20&amp;page=30" TargetMode="External"/><Relationship Id="rId2" Type="http://schemas.openxmlformats.org/officeDocument/2006/relationships/hyperlink" Target="http://alex-book.ru/catalog?sort=id-asc&amp;active_dialog_slug=raskras-malysh&amp;per_page=20&amp;page=14" TargetMode="External"/><Relationship Id="rId29" Type="http://schemas.openxmlformats.org/officeDocument/2006/relationships/hyperlink" Target="http://alex-book.ru/catalog?sort=id-asc&amp;active_dialog_slug=moi-kartinki&amp;per_page=20&amp;page=7" TargetMode="External"/><Relationship Id="rId441" Type="http://schemas.openxmlformats.org/officeDocument/2006/relationships/hyperlink" Target="http://alex-book.ru/catalog?sort=id-asc&amp;active_dialog_slug=bolshie-bukvy&amp;per_page=20&amp;page=33" TargetMode="External"/><Relationship Id="rId539" Type="http://schemas.openxmlformats.org/officeDocument/2006/relationships/hyperlink" Target="http://alex-book.ru/catalog?sort=id-asc&amp;active_dialog_slug=bolshie-mashiny&amp;per_page=20&amp;page=17" TargetMode="External"/><Relationship Id="rId746" Type="http://schemas.openxmlformats.org/officeDocument/2006/relationships/hyperlink" Target="http://alex-book.ru/catalog?categories%5b%5d=vodnaya-raskraska&amp;active_dialog_slug=myshonok-2&amp;per_page=20&amp;page=1" TargetMode="External"/><Relationship Id="rId178" Type="http://schemas.openxmlformats.org/officeDocument/2006/relationships/hyperlink" Target="http://alex-book.ru/catalog?sort=id-asc&amp;active_dialog_slug=zagadki&amp;per_page=20&amp;page=44" TargetMode="External"/><Relationship Id="rId301" Type="http://schemas.openxmlformats.org/officeDocument/2006/relationships/hyperlink" Target="http://alex-book.ru/catalog?sort=id-asc&amp;active_dialog_slug=pochitaem-lisa-nochlezhnica&amp;per_page=20&amp;page=9" TargetMode="External"/><Relationship Id="rId82" Type="http://schemas.openxmlformats.org/officeDocument/2006/relationships/hyperlink" Target="http://alex-book.ru/catalog?sort=id-asc&amp;active_dialog_slug=kak-umyvayutsya-zveryata&amp;per_page=20&amp;page=42" TargetMode="External"/><Relationship Id="rId385" Type="http://schemas.openxmlformats.org/officeDocument/2006/relationships/hyperlink" Target="http://alex-book.ru/catalog?sort=id-asc&amp;active_dialog_slug=zvuki&amp;per_page=20&amp;page=44" TargetMode="External"/><Relationship Id="rId592" Type="http://schemas.openxmlformats.org/officeDocument/2006/relationships/hyperlink" Target="http://alex-book.ru/catalog?sort=id-asc&amp;active_dialog_slug=vot-tak-zveryata&amp;per_page=20&amp;page=21" TargetMode="External"/><Relationship Id="rId606" Type="http://schemas.openxmlformats.org/officeDocument/2006/relationships/hyperlink" Target="http://alex-book.ru/catalog?sort=id-asc&amp;active_dialog_slug=izuchaem-schet&amp;per_page=20&amp;page=33" TargetMode="External"/><Relationship Id="rId245" Type="http://schemas.openxmlformats.org/officeDocument/2006/relationships/hyperlink" Target="http://alex-book.ru/catalog?sort=id-asc&amp;active_dialog_slug=tebe-malysh-3&amp;per_page=20&amp;page=16" TargetMode="External"/><Relationship Id="rId452" Type="http://schemas.openxmlformats.org/officeDocument/2006/relationships/hyperlink" Target="http://alex-book.ru/catalog?sort=id-asc&amp;active_dialog_slug=k-chukovskiy-muha-cokotuha-skazki-oblozhka-s-zolotoy-folgoy&amp;per_page=20&amp;page=39" TargetMode="External"/><Relationship Id="rId105" Type="http://schemas.openxmlformats.org/officeDocument/2006/relationships/hyperlink" Target="http://alex-book.ru/catalog?sort=id-asc&amp;active_dialog_slug=dlya-malyshey-2&amp;per_page=20&amp;page=15" TargetMode="External"/><Relationship Id="rId312" Type="http://schemas.openxmlformats.org/officeDocument/2006/relationships/hyperlink" Target="http://alex-book.ru/catalog?sort=id-asc&amp;active_dialog_slug=pervye-uroki-propisi&amp;per_page=20&amp;page=34" TargetMode="External"/><Relationship Id="rId93" Type="http://schemas.openxmlformats.org/officeDocument/2006/relationships/hyperlink" Target="http://alex-book.ru/catalog?sort=id-asc&amp;active_dialog_slug=ya-samaya-krasivaya&amp;per_page=20&amp;page=21" TargetMode="External"/><Relationship Id="rId189" Type="http://schemas.openxmlformats.org/officeDocument/2006/relationships/hyperlink" Target="http://alex-book.ru/catalog?sort=id-asc&amp;active_dialog_slug=cyplenok-2&amp;per_page=20&amp;page=13" TargetMode="External"/><Relationship Id="rId396" Type="http://schemas.openxmlformats.org/officeDocument/2006/relationships/hyperlink" Target="http://www.slovo-book.ru/cover/9785000337073.jpg" TargetMode="External"/><Relationship Id="rId617" Type="http://schemas.openxmlformats.org/officeDocument/2006/relationships/hyperlink" Target="http://alex-book.ru/catalog?sort=id-asc&amp;active_dialog_slug=oden-kuklu&amp;per_page=20&amp;page=24" TargetMode="External"/><Relationship Id="rId256" Type="http://schemas.openxmlformats.org/officeDocument/2006/relationships/hyperlink" Target="http://alex-book.ru/catalog?sort=id-asc&amp;active_dialog_slug=liza&amp;per_page=20&amp;page=23" TargetMode="External"/><Relationship Id="rId463" Type="http://schemas.openxmlformats.org/officeDocument/2006/relationships/hyperlink" Target="http://alex-book.ru/catalog?sort=id-asc&amp;active_dialog_slug=azbuka-5&amp;per_page=20&amp;page=14" TargetMode="External"/><Relationship Id="rId670" Type="http://schemas.openxmlformats.org/officeDocument/2006/relationships/hyperlink" Target="http://alex-book.ru/catalog?sort=id-asc&amp;active_dialog_slug=lisichka&amp;per_page=20&amp;page=7" TargetMode="External"/><Relationship Id="rId116" Type="http://schemas.openxmlformats.org/officeDocument/2006/relationships/hyperlink" Target="http://alex-book.ru/catalog?sort=id-asc&amp;active_dialog_slug=v-stepanov-doroga-na-melnicu&amp;per_page=20&amp;page=38" TargetMode="External"/><Relationship Id="rId323" Type="http://schemas.openxmlformats.org/officeDocument/2006/relationships/hyperlink" Target="http://alex-book.ru/catalog?sort=id-asc&amp;active_dialog_slug=schet-dlya-malyshey&amp;per_page=20&amp;page=38" TargetMode="External"/><Relationship Id="rId530" Type="http://schemas.openxmlformats.org/officeDocument/2006/relationships/hyperlink" Target="http://www.slovo-book.ru/coveran/9785912829093.jpg" TargetMode="External"/><Relationship Id="rId20" Type="http://schemas.openxmlformats.org/officeDocument/2006/relationships/hyperlink" Target="http://alex-book.ru/catalog?sort=id-asc&amp;active_dialog_slug=smeshnye-zveryata&amp;per_page=20&amp;page=20" TargetMode="External"/><Relationship Id="rId628" Type="http://schemas.openxmlformats.org/officeDocument/2006/relationships/hyperlink" Target="http://alex-book.ru/catalog?sort=id-asc&amp;active_dialog_slug=chudesnaya-azbuka&amp;per_page=20&amp;page=35" TargetMode="External"/><Relationship Id="rId225" Type="http://schemas.openxmlformats.org/officeDocument/2006/relationships/hyperlink" Target="http://alex-book.ru/catalog?sort=id-asc&amp;active_dialog_slug=tehnika-v-gorode&amp;per_page=20&amp;page=24" TargetMode="External"/><Relationship Id="rId267" Type="http://schemas.openxmlformats.org/officeDocument/2006/relationships/hyperlink" Target="http://alex-book.ru/catalog?sort=id-asc&amp;active_dialog_slug=rukavichka&amp;per_page=20&amp;page=47" TargetMode="External"/><Relationship Id="rId432" Type="http://schemas.openxmlformats.org/officeDocument/2006/relationships/hyperlink" Target="http://alex-book.ru/catalog?sort=id-asc&amp;active_dialog_slug=matematika-uchimsya-sravnivat&amp;per_page=20&amp;page=26" TargetMode="External"/><Relationship Id="rId474" Type="http://schemas.openxmlformats.org/officeDocument/2006/relationships/hyperlink" Target="http://alex-book.ru/catalog?sort=id-asc&amp;active_dialog_slug=uchimsya-vmeste&amp;per_page=20&amp;page=33" TargetMode="External"/><Relationship Id="rId127" Type="http://schemas.openxmlformats.org/officeDocument/2006/relationships/hyperlink" Target="http://alex-book.ru/catalog?sort=id-asc&amp;active_dialog_slug=zamechatelnyy-slonenok&amp;per_page=20&amp;page=12" TargetMode="External"/><Relationship Id="rId681" Type="http://schemas.openxmlformats.org/officeDocument/2006/relationships/hyperlink" Target="http://alex-book.ru/catalog?sort=id-asc&amp;active_dialog_slug=lyubimye-stihi-i-skazki-k-chukovskiy&amp;per_page=20&amp;page=39" TargetMode="External"/><Relationship Id="rId737" Type="http://schemas.openxmlformats.org/officeDocument/2006/relationships/hyperlink" Target="http://alex-book.ru/catalog?tags%5b%5d=novinka&amp;sort=id-asc&amp;active_dialog_slug=edem-plavaem-letaem-7&amp;per_page=20&amp;page=1" TargetMode="External"/><Relationship Id="rId31" Type="http://schemas.openxmlformats.org/officeDocument/2006/relationships/hyperlink" Target="http://alex-book.ru/catalog?sort=id-asc&amp;active_dialog_slug=luchshaya-raskraska&amp;per_page=20&amp;page=7" TargetMode="External"/><Relationship Id="rId73" Type="http://schemas.openxmlformats.org/officeDocument/2006/relationships/hyperlink" Target="http://alex-book.ru/catalog?sort=id-asc&amp;active_dialog_slug=volk-i-kozlyata-2&amp;per_page=20&amp;page=48" TargetMode="External"/><Relationship Id="rId169" Type="http://schemas.openxmlformats.org/officeDocument/2006/relationships/hyperlink" Target="http://alex-book.ru/catalog?sort=id-asc&amp;active_dialog_slug=malchikam-4&amp;per_page=20&amp;page=46" TargetMode="External"/><Relationship Id="rId334" Type="http://schemas.openxmlformats.org/officeDocument/2006/relationships/hyperlink" Target="http://alex-book.ru/catalog?sort=id-asc&amp;active_dialog_slug=muzhik-i-medved-2&amp;per_page=20&amp;page=47" TargetMode="External"/><Relationship Id="rId376" Type="http://schemas.openxmlformats.org/officeDocument/2006/relationships/hyperlink" Target="http://alex-book.ru/catalog?sort=id-asc&amp;active_dialog_slug=poteshki&amp;per_page=20&amp;page=43" TargetMode="External"/><Relationship Id="rId541" Type="http://schemas.openxmlformats.org/officeDocument/2006/relationships/hyperlink" Target="http://alex-book.ru/catalog?sort=id-asc&amp;active_dialog_slug=zabavnyy-mir&amp;per_page=20&amp;page=17" TargetMode="External"/><Relationship Id="rId583" Type="http://schemas.openxmlformats.org/officeDocument/2006/relationships/hyperlink" Target="http://alex-book.ru/catalog?sort=id-asc&amp;active_dialog_slug=alfavit-razreznoy&amp;per_page=20&amp;page=29" TargetMode="External"/><Relationship Id="rId639" Type="http://schemas.openxmlformats.org/officeDocument/2006/relationships/hyperlink" Target="http://alex-book.ru/catalog?sort=id-asc&amp;active_dialog_slug=k-chukovskiy-muha-cokotuha&amp;per_page=20&amp;page=37" TargetMode="External"/><Relationship Id="rId4" Type="http://schemas.openxmlformats.org/officeDocument/2006/relationships/hyperlink" Target="http://alex-book.ru/catalog?sort=id-asc&amp;active_dialog_slug=dlya-malchikov-2&amp;per_page=20&amp;page=13" TargetMode="External"/><Relationship Id="rId180" Type="http://schemas.openxmlformats.org/officeDocument/2006/relationships/hyperlink" Target="http://alex-book.ru/catalog?sort=id-asc&amp;active_dialog_slug=progulka-na-lugu&amp;per_page=20&amp;page=44" TargetMode="External"/><Relationship Id="rId236" Type="http://schemas.openxmlformats.org/officeDocument/2006/relationships/hyperlink" Target="http://alex-book.ru/catalog?sort=id-asc&amp;active_dialog_slug=malchikam-2&amp;per_page=20&amp;page=14" TargetMode="External"/><Relationship Id="rId278" Type="http://schemas.openxmlformats.org/officeDocument/2006/relationships/hyperlink" Target="http://alex-book.ru/catalog?sort=id-asc&amp;active_dialog_slug=kolosok&amp;per_page=20&amp;page=35" TargetMode="External"/><Relationship Id="rId401" Type="http://schemas.openxmlformats.org/officeDocument/2006/relationships/hyperlink" Target="http://www.slovo-book.ru/cover/9785912828287.jpg" TargetMode="External"/><Relationship Id="rId443" Type="http://schemas.openxmlformats.org/officeDocument/2006/relationships/hyperlink" Target="http://alex-book.ru/catalog?sort=id-asc&amp;active_dialog_slug=moi-pervye-propisi&amp;per_page=20&amp;page=34" TargetMode="External"/><Relationship Id="rId650" Type="http://schemas.openxmlformats.org/officeDocument/2006/relationships/hyperlink" Target="http://alex-book.ru/catalog?sort=id-asc&amp;active_dialog_slug=azbuka-i-schet-angliyskaya-razreznaya&amp;per_page=20&amp;page=29" TargetMode="External"/><Relationship Id="rId303" Type="http://schemas.openxmlformats.org/officeDocument/2006/relationships/hyperlink" Target="http://alex-book.ru/catalog?sort=id-asc&amp;active_dialog_slug=pochitaem-k-chukovskiy-muha-cokotuha&amp;per_page=20&amp;page=9" TargetMode="External"/><Relationship Id="rId485" Type="http://schemas.openxmlformats.org/officeDocument/2006/relationships/hyperlink" Target="http://alex-book.ru/catalog?sort=id-asc&amp;active_dialog_slug=tanya&amp;per_page=20&amp;page=23" TargetMode="External"/><Relationship Id="rId692" Type="http://schemas.openxmlformats.org/officeDocument/2006/relationships/hyperlink" Target="http://alex-book.ru/catalog?active_dialog_slug=kapibara&amp;per_page=20&amp;page=1" TargetMode="External"/><Relationship Id="rId706" Type="http://schemas.openxmlformats.org/officeDocument/2006/relationships/hyperlink" Target="https://alex-book.ru/catalog?search=%D0%91%D0%BE%D0%BB%D1%8C%D1%88%D0%B8%D0%B5&amp;active_dialog_slug=bolshie-mashiny-3&amp;per_page=20&amp;page=1" TargetMode="External"/><Relationship Id="rId748" Type="http://schemas.openxmlformats.org/officeDocument/2006/relationships/hyperlink" Target="http://alex-book.ru/catalog?categories%5b%5d=vodnaya-raskraska&amp;active_dialog_slug=kapibara-2&amp;per_page=20&amp;page=1" TargetMode="External"/><Relationship Id="rId42" Type="http://schemas.openxmlformats.org/officeDocument/2006/relationships/hyperlink" Target="http://alex-book.ru/catalog?sort=id-asc&amp;active_dialog_slug=medved-2&amp;per_page=20&amp;page=46" TargetMode="External"/><Relationship Id="rId84" Type="http://schemas.openxmlformats.org/officeDocument/2006/relationships/hyperlink" Target="http://alex-book.ru/catalog?sort=id-asc&amp;active_dialog_slug=veselye-ovoshchi&amp;per_page=20&amp;page=42" TargetMode="External"/><Relationship Id="rId138" Type="http://schemas.openxmlformats.org/officeDocument/2006/relationships/hyperlink" Target="http://alex-book.ru/catalog?sort=id-asc&amp;active_dialog_slug=igrushki-2&amp;per_page=20&amp;page=24" TargetMode="External"/><Relationship Id="rId345" Type="http://schemas.openxmlformats.org/officeDocument/2006/relationships/hyperlink" Target="http://alex-book.ru/catalog?sort=id-asc&amp;active_dialog_slug=poigrat-reshili-v-pryatki&amp;per_page=20&amp;page=48" TargetMode="External"/><Relationship Id="rId387" Type="http://schemas.openxmlformats.org/officeDocument/2006/relationships/hyperlink" Target="http://alex-book.ru/catalog?sort=id-asc&amp;active_dialog_slug=zveryata-2&amp;per_page=20&amp;page=42" TargetMode="External"/><Relationship Id="rId510" Type="http://schemas.openxmlformats.org/officeDocument/2006/relationships/hyperlink" Target="http://www.slovo-book.ru/cover/9785912829161.jpg" TargetMode="External"/><Relationship Id="rId552" Type="http://schemas.openxmlformats.org/officeDocument/2006/relationships/hyperlink" Target="http://alex-book.ru/catalog?sort=id-asc&amp;active_dialog_slug=katya&amp;per_page=20&amp;page=23" TargetMode="External"/><Relationship Id="rId594" Type="http://schemas.openxmlformats.org/officeDocument/2006/relationships/hyperlink" Target="http://alex-book.ru/catalog?sort=id-asc&amp;active_dialog_slug=moi-lyubimye-kukly&amp;per_page=20&amp;page=22" TargetMode="External"/><Relationship Id="rId608" Type="http://schemas.openxmlformats.org/officeDocument/2006/relationships/hyperlink" Target="http://alex-book.ru/catalog?sort=id-asc&amp;active_dialog_slug=ya-pishu-sam&amp;per_page=20&amp;page=33" TargetMode="External"/><Relationship Id="rId191" Type="http://schemas.openxmlformats.org/officeDocument/2006/relationships/hyperlink" Target="http://alex-book.ru/catalog?sort=id-asc&amp;active_dialog_slug=dinozavrik&amp;per_page=20&amp;page=12" TargetMode="External"/><Relationship Id="rId205" Type="http://schemas.openxmlformats.org/officeDocument/2006/relationships/hyperlink" Target="http://alex-book.ru/catalog?sort=id-asc&amp;active_dialog_slug=prekrasnye-princessy&amp;per_page=20&amp;page=14" TargetMode="External"/><Relationship Id="rId247" Type="http://schemas.openxmlformats.org/officeDocument/2006/relationships/hyperlink" Target="http://alex-book.ru/catalog?sort=id-asc&amp;active_dialog_slug=moi-pervye-risunki&amp;per_page=20&amp;page=16" TargetMode="External"/><Relationship Id="rId412" Type="http://schemas.openxmlformats.org/officeDocument/2006/relationships/hyperlink" Target="http://alex-book.ru/catalog?sort=id-asc&amp;active_dialog_slug=sasha&amp;per_page=20&amp;page=23" TargetMode="External"/><Relationship Id="rId107" Type="http://schemas.openxmlformats.org/officeDocument/2006/relationships/hyperlink" Target="http://alex-book.ru/catalog?sort=id-asc&amp;active_dialog_slug=skazochnye-princessy&amp;per_page=20&amp;page=11" TargetMode="External"/><Relationship Id="rId289" Type="http://schemas.openxmlformats.org/officeDocument/2006/relationships/hyperlink" Target="http://alex-book.ru/catalog?sort=id-asc&amp;active_dialog_slug=lena&amp;per_page=20&amp;page=23" TargetMode="External"/><Relationship Id="rId454" Type="http://schemas.openxmlformats.org/officeDocument/2006/relationships/hyperlink" Target="http://alex-book.ru/catalog?sort=id-asc&amp;active_dialog_slug=mudrye-skazki-oblozhka-s-zolotoy-folgoy&amp;per_page=20&amp;page=39" TargetMode="External"/><Relationship Id="rId496" Type="http://schemas.openxmlformats.org/officeDocument/2006/relationships/hyperlink" Target="http://alex-book.ru/catalog?sort=id-asc&amp;active_dialog_slug=na-sushe-i-na-more&amp;per_page=20&amp;page=15" TargetMode="External"/><Relationship Id="rId661" Type="http://schemas.openxmlformats.org/officeDocument/2006/relationships/hyperlink" Target="http://alex-book.ru/catalog?sort=id-asc&amp;active_dialog_slug=volshebnye-skazki&amp;per_page=20&amp;page=40" TargetMode="External"/><Relationship Id="rId717" Type="http://schemas.openxmlformats.org/officeDocument/2006/relationships/hyperlink" Target="http://alex-book.ru/catalog?sort=id-asc&amp;active_dialog_slug=veselyy-urok&amp;per_page=20&amp;page=40" TargetMode="External"/><Relationship Id="rId11" Type="http://schemas.openxmlformats.org/officeDocument/2006/relationships/hyperlink" Target="http://alex-book.ru/catalog?sort=id-asc&amp;active_dialog_slug=moi-risunki&amp;per_page=20&amp;page=7" TargetMode="External"/><Relationship Id="rId53" Type="http://schemas.openxmlformats.org/officeDocument/2006/relationships/hyperlink" Target="http://alex-book.ru/catalog?sort=id-asc&amp;active_dialog_slug=hitraya-lisa&amp;per_page=20&amp;page=36" TargetMode="External"/><Relationship Id="rId149" Type="http://schemas.openxmlformats.org/officeDocument/2006/relationships/hyperlink" Target="http://alex-book.ru/catalog?sort=id-asc&amp;active_dialog_slug=dinozavry&amp;per_page=20&amp;page=9" TargetMode="External"/><Relationship Id="rId314" Type="http://schemas.openxmlformats.org/officeDocument/2006/relationships/hyperlink" Target="http://alex-book.ru/catalog?sort=id-asc&amp;active_dialog_slug=modnyy-mir&amp;per_page=20&amp;page=21" TargetMode="External"/><Relationship Id="rId356" Type="http://schemas.openxmlformats.org/officeDocument/2006/relationships/hyperlink" Target="http://alex-book.ru/catalog?sort=id-asc&amp;active_dialog_slug=lesnye-zhiteli&amp;per_page=20&amp;page=47" TargetMode="External"/><Relationship Id="rId398" Type="http://schemas.openxmlformats.org/officeDocument/2006/relationships/hyperlink" Target="http://alex-book.ru/catalog?sort=id-asc&amp;active_dialog_slug=obuchenie-gramote-uchimsya-pisat&amp;per_page=20&amp;page=25" TargetMode="External"/><Relationship Id="rId521" Type="http://schemas.openxmlformats.org/officeDocument/2006/relationships/hyperlink" Target="http://alex-book.ru/catalog?sort=id-asc&amp;active_dialog_slug=v-stepanov-den-rozhdeniya-kolokolchika&amp;per_page=20&amp;page=38" TargetMode="External"/><Relationship Id="rId563" Type="http://schemas.openxmlformats.org/officeDocument/2006/relationships/hyperlink" Target="http://alex-book.ru/catalog?sort=id-asc&amp;active_dialog_slug=azbuka-v-kartinkah&amp;per_page=20&amp;page=12" TargetMode="External"/><Relationship Id="rId619" Type="http://schemas.openxmlformats.org/officeDocument/2006/relationships/hyperlink" Target="http://alex-book.ru/catalog?sort=id-asc&amp;active_dialog_slug=moi-volshebnye-skazki-po-slogam&amp;per_page=20&amp;page=40" TargetMode="External"/><Relationship Id="rId95" Type="http://schemas.openxmlformats.org/officeDocument/2006/relationships/hyperlink" Target="http://alex-book.ru/catalog?sort=id-asc&amp;active_dialog_slug=malysham-2&amp;per_page=20&amp;page=21" TargetMode="External"/><Relationship Id="rId160" Type="http://schemas.openxmlformats.org/officeDocument/2006/relationships/hyperlink" Target="http://alex-book.ru/catalog?sort=id-asc&amp;active_dialog_slug=kto-zhivet-vo-dvore&amp;per_page=20&amp;page=45" TargetMode="External"/><Relationship Id="rId216" Type="http://schemas.openxmlformats.org/officeDocument/2006/relationships/hyperlink" Target="http://alex-book.ru/catalog?sort=id-asc&amp;active_dialog_slug=veselaya-raskraska&amp;per_page=20&amp;page=17" TargetMode="External"/><Relationship Id="rId423" Type="http://schemas.openxmlformats.org/officeDocument/2006/relationships/hyperlink" Target="http://alex-book.ru/catalog?sort=id-asc&amp;active_dialog_slug=krasivye-i-lyubimye&amp;per_page=20&amp;page=18" TargetMode="External"/><Relationship Id="rId258" Type="http://schemas.openxmlformats.org/officeDocument/2006/relationships/hyperlink" Target="http://alex-book.ru/catalog?sort=id-asc&amp;active_dialog_slug=zayac-hvasta&amp;per_page=20&amp;page=35" TargetMode="External"/><Relationship Id="rId465" Type="http://schemas.openxmlformats.org/officeDocument/2006/relationships/hyperlink" Target="http://alex-book.ru/catalog?sort=id-asc&amp;active_dialog_slug=v-mire-zhivotnyh&amp;per_page=20&amp;page=39" TargetMode="External"/><Relationship Id="rId630" Type="http://schemas.openxmlformats.org/officeDocument/2006/relationships/hyperlink" Target="http://alex-book.ru/catalog?sort=id-asc&amp;active_dialog_slug=kot-i-lisa&amp;per_page=20&amp;page=35" TargetMode="External"/><Relationship Id="rId672" Type="http://schemas.openxmlformats.org/officeDocument/2006/relationships/hyperlink" Target="http://alex-book.ru/catalog?sort=id-asc&amp;active_dialog_slug=raskras-skazku&amp;per_page=20&amp;page=11" TargetMode="External"/><Relationship Id="rId728" Type="http://schemas.openxmlformats.org/officeDocument/2006/relationships/hyperlink" Target="http://alex-book.ru/catalog?tags%5b%5d=novinka&amp;sort=id-asc&amp;active_dialog_slug=edem-plavaem-letaem-7&amp;per_page=20&amp;page=1" TargetMode="External"/><Relationship Id="rId22" Type="http://schemas.openxmlformats.org/officeDocument/2006/relationships/hyperlink" Target="http://alex-book.ru/catalog?sort=id-asc&amp;active_dialog_slug=voennaya-tehnika-2&amp;per_page=20&amp;page=19" TargetMode="External"/><Relationship Id="rId64" Type="http://schemas.openxmlformats.org/officeDocument/2006/relationships/hyperlink" Target="http://alex-book.ru/catalog?sort=id-asc&amp;active_dialog_slug=azbuka-8&amp;per_page=20&amp;page=32" TargetMode="External"/><Relationship Id="rId118" Type="http://schemas.openxmlformats.org/officeDocument/2006/relationships/hyperlink" Target="http://alex-book.ru/catalog?sort=id-asc&amp;active_dialog_slug=obuchenie-gramote-razvivaem-rech&amp;per_page=20&amp;page=25" TargetMode="External"/><Relationship Id="rId325" Type="http://schemas.openxmlformats.org/officeDocument/2006/relationships/hyperlink" Target="http://alex-book.ru/catalog?sort=id-asc&amp;active_dialog_slug=lisa-i-zhuravl&amp;per_page=20&amp;page=37" TargetMode="External"/><Relationship Id="rId367" Type="http://schemas.openxmlformats.org/officeDocument/2006/relationships/hyperlink" Target="http://alex-book.ru/catalog?sort=id-asc&amp;active_dialog_slug=vremena-goda-2&amp;per_page=20&amp;page=44" TargetMode="External"/><Relationship Id="rId532" Type="http://schemas.openxmlformats.org/officeDocument/2006/relationships/hyperlink" Target="http://www.slovo-book.ru/coveran/9785912826689.jpg" TargetMode="External"/><Relationship Id="rId574" Type="http://schemas.openxmlformats.org/officeDocument/2006/relationships/hyperlink" Target="http://alex-book.ru/catalog?sort=id-asc&amp;active_dialog_slug=k-chukovskiy-aybolit-i-drugie-skazki&amp;per_page=20&amp;page=41" TargetMode="External"/><Relationship Id="rId171" Type="http://schemas.openxmlformats.org/officeDocument/2006/relationships/hyperlink" Target="http://alex-book.ru/catalog?sort=id-asc&amp;active_dialog_slug=poteshki-dozhdik-2&amp;per_page=20&amp;page=46" TargetMode="External"/><Relationship Id="rId227" Type="http://schemas.openxmlformats.org/officeDocument/2006/relationships/hyperlink" Target="http://alex-book.ru/catalog?sort=id-asc&amp;active_dialog_slug=malenkie-druzya&amp;per_page=20&amp;page=25" TargetMode="External"/><Relationship Id="rId269" Type="http://schemas.openxmlformats.org/officeDocument/2006/relationships/hyperlink" Target="http://alex-book.ru/catalog?sort=id-asc&amp;active_dialog_slug=zimove-2&amp;per_page=20&amp;page=46" TargetMode="External"/><Relationship Id="rId434" Type="http://schemas.openxmlformats.org/officeDocument/2006/relationships/hyperlink" Target="http://alex-book.ru/catalog?sort=id-asc&amp;active_dialog_slug=veselye-igrushki&amp;per_page=20&amp;page=24" TargetMode="External"/><Relationship Id="rId476" Type="http://schemas.openxmlformats.org/officeDocument/2006/relationships/hyperlink" Target="http://alex-book.ru/catalog?sort=id-asc&amp;active_dialog_slug=poleteli-poehali&amp;per_page=20&amp;page=10" TargetMode="External"/><Relationship Id="rId641" Type="http://schemas.openxmlformats.org/officeDocument/2006/relationships/hyperlink" Target="http://alex-book.ru/catalog?sort=id-asc&amp;active_dialog_slug=kapustnyy-list&amp;per_page=20&amp;page=38" TargetMode="External"/><Relationship Id="rId683" Type="http://schemas.openxmlformats.org/officeDocument/2006/relationships/hyperlink" Target="http://alex-book.ru/catalog?sort=id-asc&amp;active_dialog_slug=veselyy-urok&amp;per_page=20&amp;page=40" TargetMode="External"/><Relationship Id="rId739" Type="http://schemas.openxmlformats.org/officeDocument/2006/relationships/hyperlink" Target="http://alex-book.ru/catalog?tags%5b%5d=novinka&amp;sort=id-asc&amp;active_dialog_slug=kapibary&amp;per_page=20&amp;page=1" TargetMode="External"/><Relationship Id="rId33" Type="http://schemas.openxmlformats.org/officeDocument/2006/relationships/hyperlink" Target="http://alex-book.ru/catalog?sort=id-asc&amp;active_dialog_slug=dlya-samyh-malenkih&amp;per_page=20&amp;page=7" TargetMode="External"/><Relationship Id="rId129" Type="http://schemas.openxmlformats.org/officeDocument/2006/relationships/hyperlink" Target="http://alex-book.ru/catalog?sort=id-asc&amp;active_dialog_slug=shalovlivyy-lisenok&amp;per_page=20&amp;page=13" TargetMode="External"/><Relationship Id="rId280" Type="http://schemas.openxmlformats.org/officeDocument/2006/relationships/hyperlink" Target="http://slovo-book.ru/index.shtml?books/cardsshoe.shtml" TargetMode="External"/><Relationship Id="rId336" Type="http://schemas.openxmlformats.org/officeDocument/2006/relationships/hyperlink" Target="http://alex-book.ru/catalog?sort=id-asc&amp;active_dialog_slug=kolosok-3&amp;per_page=20&amp;page=46" TargetMode="External"/><Relationship Id="rId501" Type="http://schemas.openxmlformats.org/officeDocument/2006/relationships/hyperlink" Target="http://alex-book.ru/catalog?sort=id-asc&amp;active_dialog_slug=azbuka-dlya-malchikov-2&amp;per_page=20&amp;page=12" TargetMode="External"/><Relationship Id="rId543" Type="http://schemas.openxmlformats.org/officeDocument/2006/relationships/hyperlink" Target="http://alex-book.ru/catalog?sort=id-asc&amp;active_dialog_slug=chudo-kosmos&amp;per_page=20&amp;page=18" TargetMode="External"/><Relationship Id="rId75" Type="http://schemas.openxmlformats.org/officeDocument/2006/relationships/hyperlink" Target="http://alex-book.ru/catalog?sort=id-asc&amp;active_dialog_slug=petushok-zolotoy-grebeshok-3&amp;per_page=20&amp;page=48" TargetMode="External"/><Relationship Id="rId140" Type="http://schemas.openxmlformats.org/officeDocument/2006/relationships/hyperlink" Target="http://alex-book.ru/catalog?sort=id-asc&amp;active_dialog_slug=igrushki-malysham&amp;per_page=20&amp;page=18" TargetMode="External"/><Relationship Id="rId182" Type="http://schemas.openxmlformats.org/officeDocument/2006/relationships/hyperlink" Target="http://alex-book.ru/catalog?sort=id-asc&amp;active_dialog_slug=tehnika-dlya-rebyat&amp;per_page=20&amp;page=24" TargetMode="External"/><Relationship Id="rId378" Type="http://schemas.openxmlformats.org/officeDocument/2006/relationships/hyperlink" Target="http://alex-book.ru/catalog?sort=id-asc&amp;active_dialog_slug=v-mire-zhivotnyh-2&amp;per_page=20&amp;page=44" TargetMode="External"/><Relationship Id="rId403" Type="http://schemas.openxmlformats.org/officeDocument/2006/relationships/hyperlink" Target="http://www.slovo-book.ru/coveran/9785912826641.jpg" TargetMode="External"/><Relationship Id="rId585" Type="http://schemas.openxmlformats.org/officeDocument/2006/relationships/hyperlink" Target="http://alex-book.ru/catalog?sort=id-asc&amp;active_dialog_slug=pervaya-tehnika&amp;per_page=20&amp;page=24" TargetMode="External"/><Relationship Id="rId750" Type="http://schemas.openxmlformats.org/officeDocument/2006/relationships/drawing" Target="../drawings/drawing1.xml"/><Relationship Id="rId6" Type="http://schemas.openxmlformats.org/officeDocument/2006/relationships/hyperlink" Target="http://alex-book.ru/catalog?sort=id-asc&amp;active_dialog_slug=matematika-skladyvaem-i-vychitaem-do-20-chast-1&amp;per_page=20&amp;page=26" TargetMode="External"/><Relationship Id="rId238" Type="http://schemas.openxmlformats.org/officeDocument/2006/relationships/hyperlink" Target="http://alex-book.ru/catalog?sort=id-asc&amp;active_dialog_slug=devochkam&amp;per_page=20&amp;page=14" TargetMode="External"/><Relationship Id="rId445" Type="http://schemas.openxmlformats.org/officeDocument/2006/relationships/hyperlink" Target="http://alex-book.ru/catalog?sort=id-asc&amp;active_dialog_slug=veselye-linii&amp;per_page=20&amp;page=34" TargetMode="External"/><Relationship Id="rId487" Type="http://schemas.openxmlformats.org/officeDocument/2006/relationships/hyperlink" Target="http://alex-book.ru/catalog?sort=id-asc&amp;active_dialog_slug=nikita&amp;per_page=20&amp;page=23" TargetMode="External"/><Relationship Id="rId610" Type="http://schemas.openxmlformats.org/officeDocument/2006/relationships/hyperlink" Target="http://alex-book.ru/catalog?sort=id-asc&amp;active_dialog_slug=ya-uchus-pisat&amp;per_page=20&amp;page=33" TargetMode="External"/><Relationship Id="rId652" Type="http://schemas.openxmlformats.org/officeDocument/2006/relationships/hyperlink" Target="http://alex-book.ru/catalog?sort=id-asc&amp;active_dialog_slug=k-chukovskiy-tarakanishche&amp;per_page=20&amp;page=37" TargetMode="External"/><Relationship Id="rId694" Type="http://schemas.openxmlformats.org/officeDocument/2006/relationships/hyperlink" Target="http://alex-book.ru/catalog?active_dialog_slug=veselye-kapibary&amp;per_page=20&amp;page=1" TargetMode="External"/><Relationship Id="rId708" Type="http://schemas.openxmlformats.org/officeDocument/2006/relationships/hyperlink" Target="http://alex-book.ru/catalog?search=%D0%B4%D0%BE%D0%BC%D0%B0%D1%88%D0%BD%D0%B8%D0%B5&amp;active_dialog_slug=domashnie-zhivotnye&amp;per_page=20&amp;page=1" TargetMode="External"/><Relationship Id="rId291" Type="http://schemas.openxmlformats.org/officeDocument/2006/relationships/hyperlink" Target="http://alex-book.ru/catalog?sort=id-asc&amp;active_dialog_slug=zoopark-2&amp;per_page=20&amp;page=17" TargetMode="External"/><Relationship Id="rId305" Type="http://schemas.openxmlformats.org/officeDocument/2006/relationships/hyperlink" Target="http://alex-book.ru/catalog?sort=id-asc&amp;active_dialog_slug=samolety&amp;per_page=20&amp;page=19" TargetMode="External"/><Relationship Id="rId347" Type="http://schemas.openxmlformats.org/officeDocument/2006/relationships/hyperlink" Target="http://www.slovo-book.ru/coveran/9785912823053.jpg" TargetMode="External"/><Relationship Id="rId512" Type="http://schemas.openxmlformats.org/officeDocument/2006/relationships/hyperlink" Target="http://alex-book.ru/catalog?sort=id-asc&amp;active_dialog_slug=lilya&amp;per_page=20&amp;page=23" TargetMode="External"/><Relationship Id="rId44" Type="http://schemas.openxmlformats.org/officeDocument/2006/relationships/hyperlink" Target="http://alex-book.ru/catalog?sort=id-asc&amp;active_dialog_slug=zabavnye-uroki&amp;per_page=20&amp;page=45" TargetMode="External"/><Relationship Id="rId86" Type="http://schemas.openxmlformats.org/officeDocument/2006/relationships/hyperlink" Target="http://alex-book.ru/catalog?sort=id-asc&amp;active_dialog_slug=pishem-bukvy-i-chitaem&amp;per_page=20&amp;page=32" TargetMode="External"/><Relationship Id="rId151" Type="http://schemas.openxmlformats.org/officeDocument/2006/relationships/hyperlink" Target="http://www.slovo-book.ru/cover/4673738097v06.jpg" TargetMode="External"/><Relationship Id="rId389" Type="http://schemas.openxmlformats.org/officeDocument/2006/relationships/hyperlink" Target="http://www.slovo-book.ru/cover/a/c/9785912827563.jpg" TargetMode="External"/><Relationship Id="rId554" Type="http://schemas.openxmlformats.org/officeDocument/2006/relationships/hyperlink" Target="http://alex-book.ru/catalog?sort=id-asc&amp;active_dialog_slug=puteshestvie-s-druzyami&amp;per_page=20&amp;page=11" TargetMode="External"/><Relationship Id="rId596" Type="http://schemas.openxmlformats.org/officeDocument/2006/relationships/hyperlink" Target="http://alex-book.ru/catalog?sort=id-asc&amp;active_dialog_slug=k-chukovskiy-fedorino-gore&amp;per_page=20&amp;page=37" TargetMode="External"/><Relationship Id="rId193" Type="http://schemas.openxmlformats.org/officeDocument/2006/relationships/hyperlink" Target="http://alex-book.ru/catalog?sort=id-asc&amp;active_dialog_slug=poteshki-dozhdik&amp;per_page=20&amp;page=43" TargetMode="External"/><Relationship Id="rId207" Type="http://schemas.openxmlformats.org/officeDocument/2006/relationships/hyperlink" Target="http://alex-book.ru/catalog?sort=id-asc&amp;active_dialog_slug=porisuy-ka&amp;per_page=20&amp;page=16" TargetMode="External"/><Relationship Id="rId249" Type="http://schemas.openxmlformats.org/officeDocument/2006/relationships/hyperlink" Target="http://alex-book.ru/catalog?sort=id-asc&amp;active_dialog_slug=takie-raznye-princessy&amp;per_page=20&amp;page=16" TargetMode="External"/><Relationship Id="rId414" Type="http://schemas.openxmlformats.org/officeDocument/2006/relationships/hyperlink" Target="http://alex-book.ru/catalog?sort=id-asc&amp;active_dialog_slug=rita&amp;per_page=20&amp;page=23" TargetMode="External"/><Relationship Id="rId456" Type="http://schemas.openxmlformats.org/officeDocument/2006/relationships/hyperlink" Target="http://alex-book.ru/catalog?sort=id-asc&amp;active_dialog_slug=t-gorbacheva-bukvar-ot-a-do-ya&amp;per_page=20&amp;page=25" TargetMode="External"/><Relationship Id="rId498" Type="http://schemas.openxmlformats.org/officeDocument/2006/relationships/hyperlink" Target="http://alex-book.ru/catalog?sort=id-asc&amp;active_dialog_slug=chudo-mashiny&amp;per_page=20&amp;page=15" TargetMode="External"/><Relationship Id="rId621" Type="http://schemas.openxmlformats.org/officeDocument/2006/relationships/hyperlink" Target="http://alex-book.ru/catalog?sort=id-asc&amp;active_dialog_slug=petushok-zolotoy-grebeshok&amp;per_page=20&amp;page=35" TargetMode="External"/><Relationship Id="rId663" Type="http://schemas.openxmlformats.org/officeDocument/2006/relationships/hyperlink" Target="http://alex-book.ru/catalog?sort=id-asc&amp;active_dialog_slug=skazki-i-poteshki&amp;per_page=20&amp;page=40" TargetMode="External"/><Relationship Id="rId13" Type="http://schemas.openxmlformats.org/officeDocument/2006/relationships/hyperlink" Target="http://alex-book.ru/catalog?sort=id-asc&amp;active_dialog_slug=spectransport&amp;per_page=20&amp;page=7" TargetMode="External"/><Relationship Id="rId109" Type="http://schemas.openxmlformats.org/officeDocument/2006/relationships/hyperlink" Target="http://alex-book.ru/catalog?sort=id-asc&amp;active_dialog_slug=luchshaya-raskraska-2&amp;per_page=20&amp;page=11" TargetMode="External"/><Relationship Id="rId260" Type="http://schemas.openxmlformats.org/officeDocument/2006/relationships/hyperlink" Target="http://alex-book.ru/catalog?sort=id-asc&amp;active_dialog_slug=uchus-igrat&amp;per_page=20&amp;page=9" TargetMode="External"/><Relationship Id="rId316" Type="http://schemas.openxmlformats.org/officeDocument/2006/relationships/hyperlink" Target="http://alex-book.ru/catalog?sort=id-asc&amp;active_dialog_slug=zabavnye-zhivotnye&amp;per_page=20&amp;page=21" TargetMode="External"/><Relationship Id="rId523" Type="http://schemas.openxmlformats.org/officeDocument/2006/relationships/hyperlink" Target="http://alex-book.ru/catalog?sort=id-asc&amp;active_dialog_slug=gusi-lebedi-7&amp;per_page=20&amp;page=37" TargetMode="External"/><Relationship Id="rId719" Type="http://schemas.openxmlformats.org/officeDocument/2006/relationships/hyperlink" Target="http://alex-book.ru/catalog?sort=id-asc&amp;active_dialog_slug=vremena-goda-2&amp;per_page=20&amp;page=44" TargetMode="External"/><Relationship Id="rId55" Type="http://schemas.openxmlformats.org/officeDocument/2006/relationships/hyperlink" Target="http://alex-book.ru/catalog?sort=id-asc&amp;active_dialog_slug=dyuymovochka&amp;per_page=20&amp;page=35" TargetMode="External"/><Relationship Id="rId97" Type="http://schemas.openxmlformats.org/officeDocument/2006/relationships/hyperlink" Target="http://alex-book.ru/catalog?sort=id-asc&amp;active_dialog_slug=dlya-malenkih-princess&amp;per_page=20&amp;page=20" TargetMode="External"/><Relationship Id="rId120" Type="http://schemas.openxmlformats.org/officeDocument/2006/relationships/hyperlink" Target="http://alex-book.ru/catalog?sort=id-asc&amp;active_dialog_slug=matematika&amp;per_page=20&amp;page=25" TargetMode="External"/><Relationship Id="rId358" Type="http://schemas.openxmlformats.org/officeDocument/2006/relationships/hyperlink" Target="http://alex-book.ru/catalog?sort=id-asc&amp;active_dialog_slug=pozharnaya-tehnika&amp;per_page=20&amp;page=47" TargetMode="External"/><Relationship Id="rId565" Type="http://schemas.openxmlformats.org/officeDocument/2006/relationships/hyperlink" Target="http://alex-book.ru/catalog?sort=id-asc&amp;active_dialog_slug=k-chukovskiy-muha-cokotuha-skazki&amp;per_page=20&amp;page=40" TargetMode="External"/><Relationship Id="rId730" Type="http://schemas.openxmlformats.org/officeDocument/2006/relationships/hyperlink" Target="http://alex-book.ru/catalog?tags%5b%5d=novinka&amp;sort=id-asc&amp;active_dialog_slug=kotyata&amp;per_page=20&amp;page=1" TargetMode="External"/><Relationship Id="rId162" Type="http://schemas.openxmlformats.org/officeDocument/2006/relationships/hyperlink" Target="http://alex-book.ru/catalog?sort=id-asc&amp;active_dialog_slug=kto-gde-zhivet-5&amp;per_page=20&amp;page=45" TargetMode="External"/><Relationship Id="rId218" Type="http://schemas.openxmlformats.org/officeDocument/2006/relationships/hyperlink" Target="http://alex-book.ru/catalog?sort=id-asc&amp;active_dialog_slug=v-stepanov-lesnye-zvezdy&amp;per_page=20&amp;page=38" TargetMode="External"/><Relationship Id="rId425" Type="http://schemas.openxmlformats.org/officeDocument/2006/relationships/hyperlink" Target="http://alex-book.ru/catalog?sort=id-asc&amp;active_dialog_slug=znakomimsya-so-zvukami&amp;per_page=20&amp;page=20" TargetMode="External"/><Relationship Id="rId467" Type="http://schemas.openxmlformats.org/officeDocument/2006/relationships/hyperlink" Target="http://alex-book.ru/catalog?sort=id-asc&amp;active_dialog_slug=tehnika-2&amp;per_page=20&amp;page=19" TargetMode="External"/><Relationship Id="rId632" Type="http://schemas.openxmlformats.org/officeDocument/2006/relationships/hyperlink" Target="http://alex-book.ru/catalog?sort=id-asc&amp;active_dialog_slug=carevna-nesmeyana&amp;per_page=20&amp;page=39" TargetMode="External"/><Relationship Id="rId271" Type="http://schemas.openxmlformats.org/officeDocument/2006/relationships/hyperlink" Target="http://alex-book.ru/catalog?sort=id-asc&amp;active_dialog_slug=morozko&amp;per_page=20&amp;page=46" TargetMode="External"/><Relationship Id="rId674" Type="http://schemas.openxmlformats.org/officeDocument/2006/relationships/hyperlink" Target="http://alex-book.ru/catalog?sort=id-asc&amp;active_dialog_slug=azbuka-po-slogam&amp;per_page=20&amp;page=12" TargetMode="External"/><Relationship Id="rId24" Type="http://schemas.openxmlformats.org/officeDocument/2006/relationships/hyperlink" Target="http://alex-book.ru/catalog?sort=id-asc&amp;active_dialog_slug=v-nashem-lesu&amp;per_page=20&amp;page=20" TargetMode="External"/><Relationship Id="rId66" Type="http://schemas.openxmlformats.org/officeDocument/2006/relationships/hyperlink" Target="http://alex-book.ru/catalog?categories%5b%5d=seriya-solnyshko&amp;categories%5b%5d=seriya-v-podarok-skazka&amp;active_dialog_slug=kto-kak-umyvaetsya&amp;per_page=20&amp;page=1" TargetMode="External"/><Relationship Id="rId131" Type="http://schemas.openxmlformats.org/officeDocument/2006/relationships/hyperlink" Target="http://alex-book.ru/catalog?sort=id-asc&amp;active_dialog_slug=zabavnyy-telenok&amp;per_page=20&amp;page=12" TargetMode="External"/><Relationship Id="rId327" Type="http://schemas.openxmlformats.org/officeDocument/2006/relationships/hyperlink" Target="http://alex-book.ru/catalog?sort=id-asc&amp;active_dialog_slug=uchimsya-vmeste-2&amp;per_page=20&amp;page=38" TargetMode="External"/><Relationship Id="rId369" Type="http://schemas.openxmlformats.org/officeDocument/2006/relationships/hyperlink" Target="http://alex-book.ru/catalog?sort=id-asc&amp;active_dialog_slug=cifry-i-schet&amp;per_page=20&amp;page=45" TargetMode="External"/><Relationship Id="rId534" Type="http://schemas.openxmlformats.org/officeDocument/2006/relationships/hyperlink" Target="http://www.slovo-book.ru/coveran/9785912829130.jpg" TargetMode="External"/><Relationship Id="rId576" Type="http://schemas.openxmlformats.org/officeDocument/2006/relationships/hyperlink" Target="http://alex-book.ru/catalog?sort=id-asc&amp;active_dialog_slug=na-lesnoy-polyanke&amp;per_page=20&amp;page=25" TargetMode="External"/><Relationship Id="rId741" Type="http://schemas.openxmlformats.org/officeDocument/2006/relationships/hyperlink" Target="http://alex-book.ru/catalog?tags%5b%5d=novinka&amp;sort=id-asc&amp;active_dialog_slug=kotiki&amp;per_page=20&amp;page=1" TargetMode="External"/><Relationship Id="rId173" Type="http://schemas.openxmlformats.org/officeDocument/2006/relationships/hyperlink" Target="http://alex-book.ru/catalog?sort=id-asc&amp;active_dialog_slug=ya-schitayu&amp;per_page=20&amp;page=46" TargetMode="External"/><Relationship Id="rId229" Type="http://schemas.openxmlformats.org/officeDocument/2006/relationships/hyperlink" Target="http://alex-book.ru/catalog?sort=id-asc&amp;active_dialog_slug=veselye-zanyatiya&amp;per_page=20&amp;page=23" TargetMode="External"/><Relationship Id="rId380" Type="http://schemas.openxmlformats.org/officeDocument/2006/relationships/hyperlink" Target="http://alex-book.ru/catalog?sort=id-asc&amp;active_dialog_slug=uchimsya-sravnivat&amp;per_page=20&amp;page=44" TargetMode="External"/><Relationship Id="rId436" Type="http://schemas.openxmlformats.org/officeDocument/2006/relationships/hyperlink" Target="http://alex-book.ru/catalog?sort=id-asc&amp;active_dialog_slug=azbuka-9&amp;per_page=20&amp;page=34" TargetMode="External"/><Relationship Id="rId601" Type="http://schemas.openxmlformats.org/officeDocument/2006/relationships/hyperlink" Target="http://alex-book.ru/catalog?sort=id-asc&amp;active_dialog_slug=moya-semya-2&amp;per_page=20&amp;page=22" TargetMode="External"/><Relationship Id="rId643" Type="http://schemas.openxmlformats.org/officeDocument/2006/relationships/hyperlink" Target="http://alex-book.ru/catalog?sort=id-asc&amp;active_dialog_slug=risuem-igraya&amp;per_page=20&amp;page=33" TargetMode="External"/><Relationship Id="rId240" Type="http://schemas.openxmlformats.org/officeDocument/2006/relationships/hyperlink" Target="http://alex-book.ru/catalog?sort=id-asc&amp;active_dialog_slug=v-zooparke&amp;per_page=20&amp;page=17" TargetMode="External"/><Relationship Id="rId478" Type="http://schemas.openxmlformats.org/officeDocument/2006/relationships/hyperlink" Target="http://alex-book.ru/catalog?sort=id-asc&amp;active_dialog_slug=vo-dvore&amp;per_page=20&amp;page=10" TargetMode="External"/><Relationship Id="rId685" Type="http://schemas.openxmlformats.org/officeDocument/2006/relationships/hyperlink" Target="http://alex-book.ru/catalog?sort=id-asc&amp;active_dialog_slug=tebe-malysh-4&amp;per_page=20&amp;page=43" TargetMode="External"/><Relationship Id="rId35" Type="http://schemas.openxmlformats.org/officeDocument/2006/relationships/hyperlink" Target="http://alex-book.ru/catalog?sort=id-asc&amp;active_dialog_slug=razreznaya-azbuka-i-schet&amp;per_page=20&amp;page=29" TargetMode="External"/><Relationship Id="rId77" Type="http://schemas.openxmlformats.org/officeDocument/2006/relationships/hyperlink" Target="http://alex-book.ru/catalog?sort=id-asc&amp;active_dialog_slug=malysham-3&amp;per_page=20&amp;page=24" TargetMode="External"/><Relationship Id="rId100" Type="http://schemas.openxmlformats.org/officeDocument/2006/relationships/hyperlink" Target="http://alex-book.ru/catalog?sort=id-asc&amp;active_dialog_slug=bolshie-mashiny-2&amp;per_page=20&amp;page=20" TargetMode="External"/><Relationship Id="rId282" Type="http://schemas.openxmlformats.org/officeDocument/2006/relationships/hyperlink" Target="http://alex-book.ru/catalog?sort=id-asc&amp;active_dialog_slug=carevna-lyagushka&amp;per_page=20&amp;page=36" TargetMode="External"/><Relationship Id="rId338" Type="http://schemas.openxmlformats.org/officeDocument/2006/relationships/hyperlink" Target="http://alex-book.ru/catalog?sort=id-asc&amp;active_dialog_slug=tri-porosenka-3&amp;per_page=20&amp;page=47" TargetMode="External"/><Relationship Id="rId503" Type="http://schemas.openxmlformats.org/officeDocument/2006/relationships/hyperlink" Target="http://alex-book.ru/catalog?sort=id-asc&amp;active_dialog_slug=dikie-zhivotnye&amp;per_page=20&amp;page=10" TargetMode="External"/><Relationship Id="rId545" Type="http://schemas.openxmlformats.org/officeDocument/2006/relationships/hyperlink" Target="http://alex-book.ru/catalog?sort=id-asc&amp;active_dialog_slug=k-chukovskiy-tarakanishche-i-drugie-skazki&amp;per_page=20&amp;page=41" TargetMode="External"/><Relationship Id="rId587" Type="http://schemas.openxmlformats.org/officeDocument/2006/relationships/hyperlink" Target="http://alex-book.ru/catalog?sort=id-asc&amp;active_dialog_slug=raznocvetnye-druzya&amp;per_page=20&amp;page=20" TargetMode="External"/><Relationship Id="rId710" Type="http://schemas.openxmlformats.org/officeDocument/2006/relationships/hyperlink" Target="https://alex-book.ru/catalog?search=%D0%BA%D1%83%D1%80%D0%BE%D1%87%D0%BA&amp;active_dialog_slug=kurochka-ryaba-2&amp;per_page=20&amp;page=1" TargetMode="External"/><Relationship Id="rId8" Type="http://schemas.openxmlformats.org/officeDocument/2006/relationships/hyperlink" Target="http://alex-book.ru/catalog?sort=id-asc&amp;active_dialog_slug=malyshi&amp;per_page=20&amp;page=6" TargetMode="External"/><Relationship Id="rId142" Type="http://schemas.openxmlformats.org/officeDocument/2006/relationships/hyperlink" Target="http://alex-book.ru/catalog?sort=id-asc&amp;active_dialog_slug=posmotri-i-raskras&amp;per_page=20&amp;page=18" TargetMode="External"/><Relationship Id="rId184" Type="http://schemas.openxmlformats.org/officeDocument/2006/relationships/hyperlink" Target="http://alex-book.ru/catalog?sort=id-asc&amp;active_dialog_slug=lyubimye-kukly&amp;per_page=20&amp;page=24" TargetMode="External"/><Relationship Id="rId391" Type="http://schemas.openxmlformats.org/officeDocument/2006/relationships/hyperlink" Target="http://www.slovo-book.ru/cover/a/c/9785912826733.jpg" TargetMode="External"/><Relationship Id="rId405" Type="http://schemas.openxmlformats.org/officeDocument/2006/relationships/hyperlink" Target="http://www.slovo-book.ru/cover/9785912826719.jpg" TargetMode="External"/><Relationship Id="rId447" Type="http://schemas.openxmlformats.org/officeDocument/2006/relationships/hyperlink" Target="http://alex-book.ru/catalog?sort=id-asc&amp;active_dialog_slug=skazki-oblozhka-s-zolotoy-folgoy&amp;per_page=20&amp;page=39" TargetMode="External"/><Relationship Id="rId612" Type="http://schemas.openxmlformats.org/officeDocument/2006/relationships/hyperlink" Target="http://alex-book.ru/catalog?sort=id-asc&amp;active_dialog_slug=ocharovatelnye-princessy&amp;per_page=20&amp;page=22" TargetMode="External"/><Relationship Id="rId251" Type="http://schemas.openxmlformats.org/officeDocument/2006/relationships/hyperlink" Target="http://alex-book.ru/catalog?sort=id-asc&amp;active_dialog_slug=moya-raskraska&amp;per_page=20&amp;page=16" TargetMode="External"/><Relationship Id="rId489" Type="http://schemas.openxmlformats.org/officeDocument/2006/relationships/hyperlink" Target="http://alex-book.ru/catalog?sort=id-asc&amp;active_dialog_slug=igrushki&amp;per_page=20&amp;page=14" TargetMode="External"/><Relationship Id="rId654" Type="http://schemas.openxmlformats.org/officeDocument/2006/relationships/hyperlink" Target="http://alex-book.ru/catalog?sort=id-asc&amp;active_dialog_slug=pervaya-azbuka&amp;per_page=20&amp;page=32" TargetMode="External"/><Relationship Id="rId696" Type="http://schemas.openxmlformats.org/officeDocument/2006/relationships/hyperlink" Target="https://alex-book.ru/" TargetMode="External"/><Relationship Id="rId46" Type="http://schemas.openxmlformats.org/officeDocument/2006/relationships/hyperlink" Target="http://alex-book.ru/catalog?sort=id-asc&amp;active_dialog_slug=dobrye-stishki&amp;per_page=20&amp;page=45" TargetMode="External"/><Relationship Id="rId293" Type="http://schemas.openxmlformats.org/officeDocument/2006/relationships/hyperlink" Target="http://alex-book.ru/catalog?sort=id-asc&amp;active_dialog_slug=v-lesu-3&amp;per_page=20&amp;page=17" TargetMode="External"/><Relationship Id="rId307" Type="http://schemas.openxmlformats.org/officeDocument/2006/relationships/hyperlink" Target="http://alex-book.ru/catalog?sort=id-asc&amp;active_dialog_slug=zabavnye-zveryata&amp;per_page=20&amp;page=20" TargetMode="External"/><Relationship Id="rId349" Type="http://schemas.openxmlformats.org/officeDocument/2006/relationships/hyperlink" Target="http://alex-book.ru/catalog?sort=id-asc&amp;active_dialog_slug=otgaday-kto-eto&amp;per_page=20&amp;page=48" TargetMode="External"/><Relationship Id="rId514" Type="http://schemas.openxmlformats.org/officeDocument/2006/relationships/hyperlink" Target="http://alex-book.ru/catalog?sort=id-asc&amp;active_dialog_slug=hochu-risovat&amp;per_page=20&amp;page=21" TargetMode="External"/><Relationship Id="rId556" Type="http://schemas.openxmlformats.org/officeDocument/2006/relationships/hyperlink" Target="http://alex-book.ru/catalog?sort=id-asc&amp;active_dialog_slug=zvezdy-sceny&amp;per_page=20&amp;page=11" TargetMode="External"/><Relationship Id="rId721" Type="http://schemas.openxmlformats.org/officeDocument/2006/relationships/hyperlink" Target="http://alex-book.ru/catalog?sort=id-asc&amp;active_dialog_slug=my-gotovim&amp;per_page=20&amp;page=44" TargetMode="External"/><Relationship Id="rId88" Type="http://schemas.openxmlformats.org/officeDocument/2006/relationships/hyperlink" Target="http://alex-book.ru/catalog?sort=id-asc&amp;active_dialog_slug=dlya-malchikov-4&amp;per_page=20&amp;page=23" TargetMode="External"/><Relationship Id="rId111" Type="http://schemas.openxmlformats.org/officeDocument/2006/relationships/hyperlink" Target="http://alex-book.ru/catalog?sort=id-asc&amp;active_dialog_slug=azbuka-malysham&amp;per_page=20&amp;page=11" TargetMode="External"/><Relationship Id="rId153" Type="http://schemas.openxmlformats.org/officeDocument/2006/relationships/hyperlink" Target="http://alex-book.ru/catalog?sort=id-asc&amp;active_dialog_slug=obuchenie-gramote-uchimsya-pisat-bukvy-chast-1&amp;per_page=20&amp;page=25" TargetMode="External"/><Relationship Id="rId195" Type="http://schemas.openxmlformats.org/officeDocument/2006/relationships/hyperlink" Target="http://alex-book.ru/catalog?sort=id-asc&amp;active_dialog_slug=nash-dvor&amp;per_page=20&amp;page=43" TargetMode="External"/><Relationship Id="rId209" Type="http://schemas.openxmlformats.org/officeDocument/2006/relationships/hyperlink" Target="http://alex-book.ru/catalog?sort=id-asc&amp;active_dialog_slug=moi-risunki-2&amp;per_page=20&amp;page=16" TargetMode="External"/><Relationship Id="rId360" Type="http://schemas.openxmlformats.org/officeDocument/2006/relationships/hyperlink" Target="http://alex-book.ru/catalog?sort=id-asc&amp;active_dialog_slug=puzyr-solominka-i-lapot&amp;per_page=20&amp;page=43" TargetMode="External"/><Relationship Id="rId416" Type="http://schemas.openxmlformats.org/officeDocument/2006/relationships/hyperlink" Target="http://alex-book.ru/catalog?sort=id-asc&amp;active_dialog_slug=yagody-i-frukty&amp;per_page=20&amp;page=20" TargetMode="External"/><Relationship Id="rId598" Type="http://schemas.openxmlformats.org/officeDocument/2006/relationships/hyperlink" Target="http://alex-book.ru/catalog?sort=id-asc&amp;active_dialog_slug=ya-uchus&amp;per_page=20&amp;page=22" TargetMode="External"/><Relationship Id="rId220" Type="http://schemas.openxmlformats.org/officeDocument/2006/relationships/hyperlink" Target="http://alex-book.ru/catalog?sort=id-asc&amp;active_dialog_slug=medvezhata&amp;per_page=20&amp;page=37" TargetMode="External"/><Relationship Id="rId458" Type="http://schemas.openxmlformats.org/officeDocument/2006/relationships/hyperlink" Target="http://alex-book.ru/catalog?sort=id-asc&amp;active_dialog_slug=ya-igrayu-2&amp;per_page=20&amp;page=15" TargetMode="External"/><Relationship Id="rId623" Type="http://schemas.openxmlformats.org/officeDocument/2006/relationships/hyperlink" Target="http://alex-book.ru/catalog?sort=id-asc&amp;active_dialog_slug=tri-porosenka&amp;per_page=20&amp;page=35" TargetMode="External"/><Relationship Id="rId665" Type="http://schemas.openxmlformats.org/officeDocument/2006/relationships/hyperlink" Target="http://alex-book.ru/catalog?sort=id-asc&amp;active_dialog_slug=schet&amp;per_page=20&amp;page=10" TargetMode="External"/><Relationship Id="rId15" Type="http://schemas.openxmlformats.org/officeDocument/2006/relationships/hyperlink" Target="http://alex-book.ru/catalog?sort=id-asc&amp;active_dialog_slug=ozornye-malyshi&amp;per_page=20&amp;page=17" TargetMode="External"/><Relationship Id="rId57" Type="http://schemas.openxmlformats.org/officeDocument/2006/relationships/hyperlink" Target="http://alex-book.ru/catalog?sort=id-asc&amp;active_dialog_slug=narisuy-raskras&amp;per_page=20&amp;page=33" TargetMode="External"/><Relationship Id="rId262" Type="http://schemas.openxmlformats.org/officeDocument/2006/relationships/hyperlink" Target="http://alex-book.ru/catalog?sort=id-asc&amp;active_dialog_slug=davay-igrat-2&amp;per_page=20&amp;page=9" TargetMode="External"/><Relationship Id="rId318" Type="http://schemas.openxmlformats.org/officeDocument/2006/relationships/hyperlink" Target="http://alex-book.ru/catalog?sort=id-asc&amp;active_dialog_slug=skazochnaya-progulka&amp;per_page=20&amp;page=18" TargetMode="External"/><Relationship Id="rId525" Type="http://schemas.openxmlformats.org/officeDocument/2006/relationships/hyperlink" Target="http://alex-book.ru/catalog?sort=id-asc&amp;active_dialog_slug=kroshechka-havroshechka&amp;per_page=20&amp;page=36" TargetMode="External"/><Relationship Id="rId567" Type="http://schemas.openxmlformats.org/officeDocument/2006/relationships/hyperlink" Target="http://alex-book.ru/catalog?sort=id-asc&amp;active_dialog_slug=pishem-i-risuem-po-kletochkam&amp;per_page=20&amp;page=32" TargetMode="External"/><Relationship Id="rId732" Type="http://schemas.openxmlformats.org/officeDocument/2006/relationships/hyperlink" Target="http://alex-book.ru/catalog?tags%5b%5d=novinka&amp;sort=id-asc&amp;active_dialog_slug=ochen-nuzhnye-mashiny&amp;per_page=20&amp;page=1" TargetMode="External"/><Relationship Id="rId99" Type="http://schemas.openxmlformats.org/officeDocument/2006/relationships/hyperlink" Target="http://alex-book.ru/catalog?sort=id-asc&amp;active_dialog_slug=veselyy-ogorod&amp;per_page=20&amp;page=21" TargetMode="External"/><Relationship Id="rId122" Type="http://schemas.openxmlformats.org/officeDocument/2006/relationships/hyperlink" Target="http://alex-book.ru/catalog?sort=id-asc&amp;active_dialog_slug=olya&amp;per_page=20&amp;page=23" TargetMode="External"/><Relationship Id="rId164" Type="http://schemas.openxmlformats.org/officeDocument/2006/relationships/hyperlink" Target="http://alex-book.ru/catalog?sort=id-asc&amp;active_dialog_slug=zagadka-za-zagadkoy&amp;per_page=20&amp;page=45" TargetMode="External"/><Relationship Id="rId371" Type="http://schemas.openxmlformats.org/officeDocument/2006/relationships/hyperlink" Target="http://alex-book.ru/catalog?sort=id-asc&amp;active_dialog_slug=kto-gde-zhivet-4&amp;per_page=20&amp;page=44" TargetMode="External"/><Relationship Id="rId427" Type="http://schemas.openxmlformats.org/officeDocument/2006/relationships/hyperlink" Target="http://alex-book.ru/catalog?sort=id-asc&amp;active_dialog_slug=schet-4&amp;per_page=20&amp;page=33" TargetMode="External"/><Relationship Id="rId469" Type="http://schemas.openxmlformats.org/officeDocument/2006/relationships/hyperlink" Target="http://alex-book.ru/catalog?sort=id-asc&amp;active_dialog_slug=samye-modnye&amp;per_page=20&amp;page=14" TargetMode="External"/><Relationship Id="rId634" Type="http://schemas.openxmlformats.org/officeDocument/2006/relationships/hyperlink" Target="http://alex-book.ru/catalog?sort=id-asc&amp;active_dialog_slug=zveryata&amp;per_page=20&amp;page=24" TargetMode="External"/><Relationship Id="rId676" Type="http://schemas.openxmlformats.org/officeDocument/2006/relationships/hyperlink" Target="http://alex-book.ru/catalog?sort=id-asc&amp;active_dialog_slug=raskras-skazku-2&amp;per_page=20&amp;page=13" TargetMode="External"/><Relationship Id="rId26" Type="http://schemas.openxmlformats.org/officeDocument/2006/relationships/hyperlink" Target="http://alex-book.ru/catalog?sort=id-asc&amp;active_dialog_slug=gusi-lebedi-6&amp;per_page=20&amp;page=34" TargetMode="External"/><Relationship Id="rId231" Type="http://schemas.openxmlformats.org/officeDocument/2006/relationships/hyperlink" Target="http://alex-book.ru/catalog?sort=id-asc&amp;active_dialog_slug=bukvy-i-slova&amp;per_page=20&amp;page=32" TargetMode="External"/><Relationship Id="rId273" Type="http://schemas.openxmlformats.org/officeDocument/2006/relationships/hyperlink" Target="http://alex-book.ru/catalog?sort=id-asc&amp;active_dialog_slug=snegurochka&amp;per_page=20&amp;page=36" TargetMode="External"/><Relationship Id="rId329" Type="http://schemas.openxmlformats.org/officeDocument/2006/relationships/hyperlink" Target="http://alex-book.ru/catalog?sort=id-asc&amp;active_dialog_slug=skorogovorki-malysham&amp;per_page=20&amp;page=43" TargetMode="External"/><Relationship Id="rId480" Type="http://schemas.openxmlformats.org/officeDocument/2006/relationships/hyperlink" Target="http://alex-book.ru/catalog?categories%5b%5d=a5-s-nakleykami-seriya-knizhka-igrushka&amp;active_dialog_slug=v-lesu-2&amp;per_page=20&amp;page=1" TargetMode="External"/><Relationship Id="rId536" Type="http://schemas.openxmlformats.org/officeDocument/2006/relationships/hyperlink" Target="http://www.slovo-book.ru/coveran/9785912829086.jpg" TargetMode="External"/><Relationship Id="rId701" Type="http://schemas.openxmlformats.org/officeDocument/2006/relationships/hyperlink" Target="https://alex-book.ru/catalog?search=%D0%A1%D0%B0%D0%BC%D1%8B%D0%B5&amp;active_dialog_slug=samye-modnye-2&amp;per_page=20&amp;page=1" TargetMode="External"/><Relationship Id="rId68" Type="http://schemas.openxmlformats.org/officeDocument/2006/relationships/hyperlink" Target="http://alex-book.ru/catalog?categories%5b%5d=seriya-solnyshko&amp;categories%5b%5d=seriya-v-podarok-skazka&amp;active_dialog_slug=gusi-moi-gusi-4&amp;per_page=20&amp;page=1" TargetMode="External"/><Relationship Id="rId133" Type="http://schemas.openxmlformats.org/officeDocument/2006/relationships/hyperlink" Target="http://alex-book.ru/catalog?sort=id-asc&amp;active_dialog_slug=supergruzoviki&amp;per_page=20&amp;page=19" TargetMode="External"/><Relationship Id="rId175" Type="http://schemas.openxmlformats.org/officeDocument/2006/relationships/hyperlink" Target="http://alex-book.ru/catalog?sort=id-asc&amp;active_dialog_slug=otgaday-ka-2&amp;per_page=20&amp;page=46" TargetMode="External"/><Relationship Id="rId340" Type="http://schemas.openxmlformats.org/officeDocument/2006/relationships/hyperlink" Target="http://alex-book.ru/catalog?sort=id-asc&amp;active_dialog_slug=k-chukovskiy-putanica-2&amp;per_page=20&amp;page=47" TargetMode="External"/><Relationship Id="rId578" Type="http://schemas.openxmlformats.org/officeDocument/2006/relationships/hyperlink" Target="http://alex-book.ru/catalog?sort=id-asc&amp;active_dialog_slug=sobiraemsya-na-prazdnik&amp;per_page=20&amp;page=11" TargetMode="External"/><Relationship Id="rId743" Type="http://schemas.openxmlformats.org/officeDocument/2006/relationships/hyperlink" Target="https://alex-book.ru/catalog?search=%D0%A2%D0%B5%D1%85%D0%BD%D0%B8%D0%BA%D0%B0&amp;active_dialog_slug=tehnika-vokrug-nas&amp;per_page=20&amp;page=1" TargetMode="External"/><Relationship Id="rId200" Type="http://schemas.openxmlformats.org/officeDocument/2006/relationships/hyperlink" Target="http://alex-book.ru/catalog?sort=id-asc&amp;active_dialog_slug=belaz&amp;per_page=20&amp;page=41" TargetMode="External"/><Relationship Id="rId382" Type="http://schemas.openxmlformats.org/officeDocument/2006/relationships/hyperlink" Target="http://alex-book.ru/catalog?sort=id-asc&amp;active_dialog_slug=obemnye-figury&amp;per_page=20&amp;page=44" TargetMode="External"/><Relationship Id="rId438" Type="http://schemas.openxmlformats.org/officeDocument/2006/relationships/hyperlink" Target="http://alex-book.ru/catalog?sort=id-asc&amp;active_dialog_slug=volshebnye-linii&amp;per_page=20&amp;page=34" TargetMode="External"/><Relationship Id="rId603" Type="http://schemas.openxmlformats.org/officeDocument/2006/relationships/hyperlink" Target="http://alex-book.ru/catalog?sort=id-asc&amp;active_dialog_slug=bukvar&amp;per_page=20&amp;page=39" TargetMode="External"/><Relationship Id="rId645" Type="http://schemas.openxmlformats.org/officeDocument/2006/relationships/hyperlink" Target="http://alex-book.ru/catalog?sort=id-asc&amp;active_dialog_slug=veselyy-schet&amp;per_page=20&amp;page=33" TargetMode="External"/><Relationship Id="rId687" Type="http://schemas.openxmlformats.org/officeDocument/2006/relationships/hyperlink" Target="http://alex-book.ru/catalog?categories%5b%5d=vodnaya-raskraska&amp;active_dialog_slug=sovenok&amp;per_page=20&amp;page=1" TargetMode="External"/><Relationship Id="rId242" Type="http://schemas.openxmlformats.org/officeDocument/2006/relationships/hyperlink" Target="http://alex-book.ru/catalog?sort=id-asc&amp;active_dialog_slug=vse-dlya-devochek&amp;per_page=20&amp;page=16" TargetMode="External"/><Relationship Id="rId284" Type="http://schemas.openxmlformats.org/officeDocument/2006/relationships/hyperlink" Target="http://alex-book.ru/catalog?sort=id-asc&amp;active_dialog_slug=petushok-zolotoy-grebeshok-i-zhernovki&amp;per_page=20&amp;page=36" TargetMode="External"/><Relationship Id="rId491" Type="http://schemas.openxmlformats.org/officeDocument/2006/relationships/hyperlink" Target="http://alex-book.ru/catalog?sort=id-asc&amp;active_dialog_slug=chudesnye-zveryata&amp;per_page=20&amp;page=18" TargetMode="External"/><Relationship Id="rId505" Type="http://schemas.openxmlformats.org/officeDocument/2006/relationships/hyperlink" Target="http://alex-book.ru/catalog?sort=id-asc&amp;active_dialog_slug=azbuka&amp;per_page=20&amp;page=10" TargetMode="External"/><Relationship Id="rId712" Type="http://schemas.openxmlformats.org/officeDocument/2006/relationships/hyperlink" Target="http://alex-book.ru/catalog?sort=id-asc&amp;active_dialog_slug=v-stepanov-stihi-i-skazki&amp;per_page=20&amp;page=40" TargetMode="External"/><Relationship Id="rId37" Type="http://schemas.openxmlformats.org/officeDocument/2006/relationships/hyperlink" Target="http://alex-book.ru/catalog?sort=id-asc&amp;active_dialog_slug=vot-my-kakie-4&amp;per_page=20&amp;page=48" TargetMode="External"/><Relationship Id="rId79" Type="http://schemas.openxmlformats.org/officeDocument/2006/relationships/hyperlink" Target="http://alex-book.ru/catalog?sort=id-asc&amp;active_dialog_slug=igrushki-i-zveryushki&amp;per_page=20&amp;page=24" TargetMode="External"/><Relationship Id="rId102" Type="http://schemas.openxmlformats.org/officeDocument/2006/relationships/hyperlink" Target="http://alex-book.ru/catalog?sort=id-asc&amp;active_dialog_slug=moi-lyubimye-princessy&amp;per_page=20&amp;page=16" TargetMode="External"/><Relationship Id="rId144" Type="http://schemas.openxmlformats.org/officeDocument/2006/relationships/hyperlink" Target="http://alex-book.ru/catalog?sort=id-asc&amp;active_dialog_slug=lyubimye-igrushki-3&amp;per_page=20&amp;page=25" TargetMode="External"/><Relationship Id="rId547" Type="http://schemas.openxmlformats.org/officeDocument/2006/relationships/hyperlink" Target="http://alex-book.ru/catalog?sort=id-asc&amp;active_dialog_slug=privet-iz-lesa&amp;per_page=20&amp;page=21" TargetMode="External"/><Relationship Id="rId589" Type="http://schemas.openxmlformats.org/officeDocument/2006/relationships/hyperlink" Target="http://alex-book.ru/catalog?sort=id-asc&amp;active_dialog_slug=umnye-zveryata&amp;per_page=20&amp;page=22" TargetMode="External"/><Relationship Id="rId90" Type="http://schemas.openxmlformats.org/officeDocument/2006/relationships/hyperlink" Target="http://alex-book.ru/catalog?sort=id-asc&amp;active_dialog_slug=panda&amp;per_page=20&amp;page=7" TargetMode="External"/><Relationship Id="rId186" Type="http://schemas.openxmlformats.org/officeDocument/2006/relationships/hyperlink" Target="http://alex-book.ru/catalog?sort=id-asc&amp;active_dialog_slug=dlya-malchikov-3&amp;per_page=20&amp;page=19" TargetMode="External"/><Relationship Id="rId351" Type="http://schemas.openxmlformats.org/officeDocument/2006/relationships/hyperlink" Target="http://alex-book.ru/catalog?sort=id-asc&amp;active_dialog_slug=babka-ezhka&amp;per_page=20&amp;page=47" TargetMode="External"/><Relationship Id="rId393" Type="http://schemas.openxmlformats.org/officeDocument/2006/relationships/hyperlink" Target="http://www.slovo-book.ru/cover/9785912826610.jpg" TargetMode="External"/><Relationship Id="rId407" Type="http://schemas.openxmlformats.org/officeDocument/2006/relationships/hyperlink" Target="http://alex-book.ru/catalog?sort=id-asc&amp;active_dialog_slug=stihi-dlya-malchikov&amp;per_page=20&amp;page=41" TargetMode="External"/><Relationship Id="rId449" Type="http://schemas.openxmlformats.org/officeDocument/2006/relationships/hyperlink" Target="http://alex-book.ru/catalog?sort=id-asc&amp;active_dialog_slug=v-mire-zhivotnyh-oblozhka-s-zolotoy-folgoy&amp;per_page=20&amp;page=39" TargetMode="External"/><Relationship Id="rId614" Type="http://schemas.openxmlformats.org/officeDocument/2006/relationships/hyperlink" Target="http://alex-book.ru/catalog?sort=id-asc&amp;active_dialog_slug=mudrye-skazki&amp;per_page=20&amp;page=40" TargetMode="External"/><Relationship Id="rId656" Type="http://schemas.openxmlformats.org/officeDocument/2006/relationships/hyperlink" Target="http://alex-book.ru/catalog?sort=id-asc&amp;active_dialog_slug=mir-zhivotnyh&amp;per_page=20&amp;page=40" TargetMode="External"/><Relationship Id="rId211" Type="http://schemas.openxmlformats.org/officeDocument/2006/relationships/hyperlink" Target="http://alex-book.ru/catalog?sort=id-asc&amp;active_dialog_slug=pishem-bukvy-i-slova&amp;per_page=20&amp;page=34" TargetMode="External"/><Relationship Id="rId253" Type="http://schemas.openxmlformats.org/officeDocument/2006/relationships/hyperlink" Target="http://alex-book.ru/catalog?sort=id-asc&amp;active_dialog_slug=vremya-risovat&amp;per_page=20&amp;page=15" TargetMode="External"/><Relationship Id="rId295" Type="http://schemas.openxmlformats.org/officeDocument/2006/relationships/hyperlink" Target="http://alex-book.ru/catalog?sort=id-asc&amp;active_dialog_slug=moi-pervye-bukvy&amp;per_page=20&amp;page=32" TargetMode="External"/><Relationship Id="rId309" Type="http://schemas.openxmlformats.org/officeDocument/2006/relationships/hyperlink" Target="http://alex-book.ru/catalog?sort=id-asc&amp;active_dialog_slug=veselyy-mir&amp;per_page=20&amp;page=20" TargetMode="External"/><Relationship Id="rId460" Type="http://schemas.openxmlformats.org/officeDocument/2006/relationships/hyperlink" Target="http://alex-book.ru/catalog?sort=id-asc&amp;active_dialog_slug=risuem-mashiny&amp;per_page=20&amp;page=15" TargetMode="External"/><Relationship Id="rId516" Type="http://schemas.openxmlformats.org/officeDocument/2006/relationships/hyperlink" Target="http://alex-book.ru/catalog?sort=id-asc&amp;active_dialog_slug=veselyy-karandash&amp;per_page=20&amp;page=21" TargetMode="External"/><Relationship Id="rId698" Type="http://schemas.openxmlformats.org/officeDocument/2006/relationships/hyperlink" Target="http://www.slovo-book.ru/" TargetMode="External"/><Relationship Id="rId48" Type="http://schemas.openxmlformats.org/officeDocument/2006/relationships/hyperlink" Target="http://alex-book.ru/catalog?sort=id-asc&amp;active_dialog_slug=veselye-ovoshchi-2&amp;per_page=20&amp;page=45" TargetMode="External"/><Relationship Id="rId113" Type="http://schemas.openxmlformats.org/officeDocument/2006/relationships/hyperlink" Target="http://alex-book.ru/catalog?sort=id-asc&amp;active_dialog_slug=vot-my-kakie-2&amp;per_page=20&amp;page=37" TargetMode="External"/><Relationship Id="rId320" Type="http://schemas.openxmlformats.org/officeDocument/2006/relationships/hyperlink" Target="http://alex-book.ru/catalog?sort=id-asc&amp;active_dialog_slug=mashiny-v-gorode&amp;per_page=20&amp;page=17" TargetMode="External"/><Relationship Id="rId558" Type="http://schemas.openxmlformats.org/officeDocument/2006/relationships/hyperlink" Target="http://alex-book.ru/catalog?sort=id-asc&amp;active_dialog_slug=ira&amp;per_page=20&amp;page=23" TargetMode="External"/><Relationship Id="rId723" Type="http://schemas.openxmlformats.org/officeDocument/2006/relationships/hyperlink" Target="http://alex-book.ru/catalog?sort=id-asc&amp;active_dialog_slug=zveryata-3&amp;per_page=20&amp;page=45" TargetMode="External"/><Relationship Id="rId155" Type="http://schemas.openxmlformats.org/officeDocument/2006/relationships/hyperlink" Target="http://alex-book.ru/catalog?sort=id-asc&amp;active_dialog_slug=princessy-2&amp;per_page=20&amp;page=9" TargetMode="External"/><Relationship Id="rId197" Type="http://schemas.openxmlformats.org/officeDocument/2006/relationships/hyperlink" Target="http://www.slovo-book.ru/cover/4673738097954.jpg" TargetMode="External"/><Relationship Id="rId362" Type="http://schemas.openxmlformats.org/officeDocument/2006/relationships/hyperlink" Target="http://alex-book.ru/catalog?sort=id-asc&amp;active_dialog_slug=lesnye-tropinki&amp;per_page=20&amp;page=43" TargetMode="External"/><Relationship Id="rId418" Type="http://schemas.openxmlformats.org/officeDocument/2006/relationships/hyperlink" Target="http://alex-book.ru/catalog?sort=id-asc&amp;active_dialog_slug=samye-lyubimye&amp;per_page=20&amp;page=19" TargetMode="External"/><Relationship Id="rId625" Type="http://schemas.openxmlformats.org/officeDocument/2006/relationships/hyperlink" Target="http://alex-book.ru/catalog?sort=id-asc&amp;active_dialog_slug=tili-bom&amp;per_page=20&amp;page=35" TargetMode="External"/><Relationship Id="rId222" Type="http://schemas.openxmlformats.org/officeDocument/2006/relationships/hyperlink" Target="http://alex-book.ru/catalog?sort=id-asc&amp;active_dialog_slug=k-chukovskiy-kradenoe-solnce&amp;per_page=20&amp;page=37" TargetMode="External"/><Relationship Id="rId264" Type="http://schemas.openxmlformats.org/officeDocument/2006/relationships/hyperlink" Target="http://alex-book.ru/catalog?sort=id-asc&amp;active_dialog_slug=po-shchuchemu-velenyu&amp;per_page=20&amp;page=35" TargetMode="External"/><Relationship Id="rId471" Type="http://schemas.openxmlformats.org/officeDocument/2006/relationships/hyperlink" Target="http://alex-book.ru/catalog?sort=id-asc&amp;active_dialog_slug=veselye-princessy&amp;per_page=20&amp;page=14" TargetMode="External"/><Relationship Id="rId667" Type="http://schemas.openxmlformats.org/officeDocument/2006/relationships/hyperlink" Target="http://slovo-book.ru/cover/9785000336564.jpg" TargetMode="External"/><Relationship Id="rId17" Type="http://schemas.openxmlformats.org/officeDocument/2006/relationships/hyperlink" Target="http://alex-book.ru/catalog?sort=id-asc&amp;active_dialog_slug=moi-druzya-3&amp;per_page=20&amp;page=17" TargetMode="External"/><Relationship Id="rId59" Type="http://schemas.openxmlformats.org/officeDocument/2006/relationships/hyperlink" Target="http://alex-book.ru/catalog?sort=id-asc&amp;active_dialog_slug=dlya-malyshey-3&amp;per_page=20&amp;page=24" TargetMode="External"/><Relationship Id="rId124" Type="http://schemas.openxmlformats.org/officeDocument/2006/relationships/hyperlink" Target="http://alex-book.ru/catalog?sort=id-asc&amp;active_dialog_slug=zabotlivyy-enot&amp;per_page=20&amp;page=12" TargetMode="External"/><Relationship Id="rId527" Type="http://schemas.openxmlformats.org/officeDocument/2006/relationships/hyperlink" Target="http://alex-book.ru/catalog?sort=id-asc&amp;active_dialog_slug=koshchey-bessmertnyy&amp;per_page=20&amp;page=36" TargetMode="External"/><Relationship Id="rId569" Type="http://schemas.openxmlformats.org/officeDocument/2006/relationships/hyperlink" Target="http://alex-book.ru/catalog?sort=id-asc&amp;active_dialog_slug=vot-my-kakie&amp;per_page=20&amp;page=13" TargetMode="External"/><Relationship Id="rId734" Type="http://schemas.openxmlformats.org/officeDocument/2006/relationships/hyperlink" Target="http://alex-book.ru/catalog?tags%5b%5d=novinka&amp;sort=id-asc&amp;active_dialog_slug=cvety-i-uzory&amp;per_page=20&amp;page=1" TargetMode="External"/><Relationship Id="rId70" Type="http://schemas.openxmlformats.org/officeDocument/2006/relationships/hyperlink" Target="http://alex-book.ru/catalog?sort=id-asc&amp;active_dialog_slug=lisa-zayac-i-petuh-2&amp;per_page=20&amp;page=48" TargetMode="External"/><Relationship Id="rId166" Type="http://schemas.openxmlformats.org/officeDocument/2006/relationships/hyperlink" Target="http://alex-book.ru/catalog?sort=id-asc&amp;active_dialog_slug=azbuka-12&amp;per_page=20&amp;page=45" TargetMode="External"/><Relationship Id="rId331" Type="http://schemas.openxmlformats.org/officeDocument/2006/relationships/hyperlink" Target="http://alex-book.ru/catalog?sort=id-asc&amp;active_dialog_slug=matematika-razvivaem-matematicheskie-sposobnosti&amp;per_page=20&amp;page=25" TargetMode="External"/><Relationship Id="rId373" Type="http://schemas.openxmlformats.org/officeDocument/2006/relationships/hyperlink" Target="http://alex-book.ru/catalog?sort=id-asc&amp;active_dialog_slug=gde-chey-dom&amp;per_page=20&amp;page=44" TargetMode="External"/><Relationship Id="rId429" Type="http://schemas.openxmlformats.org/officeDocument/2006/relationships/hyperlink" Target="http://alex-book.ru/catalog?sort=id-asc&amp;active_dialog_slug=transport&amp;per_page=20&amp;page=10" TargetMode="External"/><Relationship Id="rId580" Type="http://schemas.openxmlformats.org/officeDocument/2006/relationships/hyperlink" Target="http://alex-book.ru/catalog?sort=id-asc&amp;active_dialog_slug=veseloe-puteshestvie&amp;per_page=20&amp;page=10" TargetMode="External"/><Relationship Id="rId636" Type="http://schemas.openxmlformats.org/officeDocument/2006/relationships/hyperlink" Target="http://alex-book.ru/catalog?sort=id-asc&amp;active_dialog_slug=azbuka-razreznaya&amp;per_page=20&amp;page=29" TargetMode="External"/><Relationship Id="rId1" Type="http://schemas.openxmlformats.org/officeDocument/2006/relationships/hyperlink" Target="http://alex-book.ru/catalog?sort=id-asc&amp;active_dialog_slug=schet-2&amp;per_page=20&amp;page=14" TargetMode="External"/><Relationship Id="rId233" Type="http://schemas.openxmlformats.org/officeDocument/2006/relationships/hyperlink" Target="http://alex-book.ru/catalog?sort=id-asc&amp;active_dialog_slug=tehnika-malchikam&amp;per_page=20&amp;page=14" TargetMode="External"/><Relationship Id="rId440" Type="http://schemas.openxmlformats.org/officeDocument/2006/relationships/hyperlink" Target="http://alex-book.ru/catalog?sort=id-asc&amp;active_dialog_slug=moy-pervyy-schet&amp;per_page=20&amp;page=34" TargetMode="External"/><Relationship Id="rId678" Type="http://schemas.openxmlformats.org/officeDocument/2006/relationships/hyperlink" Target="http://alex-book.ru/catalog?sort=id-asc&amp;active_dialog_slug=predmety-lichnoy-gigieny&amp;per_page=20&amp;page=30" TargetMode="External"/><Relationship Id="rId28" Type="http://schemas.openxmlformats.org/officeDocument/2006/relationships/hyperlink" Target="http://alex-book.ru/catalog?sort=id-asc&amp;active_dialog_slug=pervye-risunki&amp;per_page=20&amp;page=7" TargetMode="External"/><Relationship Id="rId275" Type="http://schemas.openxmlformats.org/officeDocument/2006/relationships/hyperlink" Target="https://www.slovo-book.ru/cover/9785912828447.jpg" TargetMode="External"/><Relationship Id="rId300" Type="http://schemas.openxmlformats.org/officeDocument/2006/relationships/hyperlink" Target="http://alex-book.ru/catalog?sort=id-asc&amp;active_dialog_slug=pochitaem-medved-i-starikovy-dochki&amp;per_page=20&amp;page=9" TargetMode="External"/><Relationship Id="rId482" Type="http://schemas.openxmlformats.org/officeDocument/2006/relationships/hyperlink" Target="http://slovo-book.ru/cov/chps/chps008i.jpg" TargetMode="External"/><Relationship Id="rId538" Type="http://schemas.openxmlformats.org/officeDocument/2006/relationships/hyperlink" Target="http://alex-book.ru/catalog?sort=id-asc&amp;active_dialog_slug=uchimsya-pisat-po-tochkam&amp;per_page=20&amp;page=33" TargetMode="External"/><Relationship Id="rId703" Type="http://schemas.openxmlformats.org/officeDocument/2006/relationships/hyperlink" Target="https://alex-book.ru/catalog?search=%D0%A2%D0%B5%D1%85%D0%BD%D0%B8%D0%BA%D0%B0&amp;active_dialog_slug=tehnika-vokrug-nas&amp;per_page=20&amp;page=1" TargetMode="External"/><Relationship Id="rId745" Type="http://schemas.openxmlformats.org/officeDocument/2006/relationships/hyperlink" Target="http://alex-book.ru/catalog?categories%5b%5d=vodnaya-raskraska&amp;active_dialog_slug=sovenok&amp;per_page=20&amp;page=1" TargetMode="External"/><Relationship Id="rId81" Type="http://schemas.openxmlformats.org/officeDocument/2006/relationships/hyperlink" Target="http://alex-book.ru/catalog?sort=id-asc&amp;active_dialog_slug=myshka-poteshki&amp;per_page=20&amp;page=43" TargetMode="External"/><Relationship Id="rId135" Type="http://schemas.openxmlformats.org/officeDocument/2006/relationships/hyperlink" Target="http://alex-book.ru/catalog?sort=id-asc&amp;active_dialog_slug=mir-bolshih-mashin&amp;per_page=20&amp;page=19" TargetMode="External"/><Relationship Id="rId177" Type="http://schemas.openxmlformats.org/officeDocument/2006/relationships/hyperlink" Target="http://alex-book.ru/catalog?sort=id-asc&amp;active_dialog_slug=nashi-mashiny&amp;per_page=20&amp;page=44" TargetMode="External"/><Relationship Id="rId342" Type="http://schemas.openxmlformats.org/officeDocument/2006/relationships/hyperlink" Target="http://alex-book.ru/catalog?sort=id-asc&amp;active_dialog_slug=korney-chukovskiy-tarakanishche&amp;per_page=20&amp;page=49" TargetMode="External"/><Relationship Id="rId384" Type="http://schemas.openxmlformats.org/officeDocument/2006/relationships/hyperlink" Target="http://alex-book.ru/catalog?sort=id-asc&amp;active_dialog_slug=vo-sadu-li-v-ogorode&amp;per_page=20&amp;page=44" TargetMode="External"/><Relationship Id="rId591" Type="http://schemas.openxmlformats.org/officeDocument/2006/relationships/hyperlink" Target="http://alex-book.ru/catalog?sort=id-asc&amp;active_dialog_slug=veselye-kartinki-3&amp;per_page=20&amp;page=21" TargetMode="External"/><Relationship Id="rId605" Type="http://schemas.openxmlformats.org/officeDocument/2006/relationships/hyperlink" Target="http://alex-book.ru/catalog?sort=id-asc&amp;active_dialog_slug=vse-po-kletochkam&amp;per_page=20&amp;page=33" TargetMode="External"/><Relationship Id="rId202" Type="http://schemas.openxmlformats.org/officeDocument/2006/relationships/hyperlink" Target="http://alex-book.ru/catalog?sort=id-asc&amp;active_dialog_slug=ya-umeyu-risovat&amp;per_page=20&amp;page=16" TargetMode="External"/><Relationship Id="rId244" Type="http://schemas.openxmlformats.org/officeDocument/2006/relationships/hyperlink" Target="http://alex-book.ru/catalog?sort=id-asc&amp;active_dialog_slug=malyshu&amp;per_page=20&amp;page=16" TargetMode="External"/><Relationship Id="rId647" Type="http://schemas.openxmlformats.org/officeDocument/2006/relationships/hyperlink" Target="http://alex-book.ru/catalog?sort=id-asc&amp;active_dialog_slug=azbuka-i-schet-dlya-malyshey&amp;per_page=20&amp;page=40" TargetMode="External"/><Relationship Id="rId689" Type="http://schemas.openxmlformats.org/officeDocument/2006/relationships/hyperlink" Target="http://alex-book.ru/catalog?categories%5b%5d=vodnaya-raskraska&amp;active_dialog_slug=kapibara-2&amp;per_page=20&amp;page=1" TargetMode="External"/><Relationship Id="rId39" Type="http://schemas.openxmlformats.org/officeDocument/2006/relationships/hyperlink" Target="http://alex-book.ru/catalog?sort=id-asc&amp;active_dialog_slug=v-lesu-4&amp;per_page=20&amp;page=48" TargetMode="External"/><Relationship Id="rId286" Type="http://schemas.openxmlformats.org/officeDocument/2006/relationships/hyperlink" Target="http://alex-book.ru/catalog?sort=id-asc&amp;active_dialog_slug=malenkiy-utenok&amp;per_page=20&amp;page=12" TargetMode="External"/><Relationship Id="rId451" Type="http://schemas.openxmlformats.org/officeDocument/2006/relationships/hyperlink" Target="http://alex-book.ru/catalog?sort=id-asc&amp;active_dialog_slug=k-chukovskiy-skazki-oblozhka-s-zolotoy-folgoy&amp;per_page=20&amp;page=39" TargetMode="External"/><Relationship Id="rId493" Type="http://schemas.openxmlformats.org/officeDocument/2006/relationships/hyperlink" Target="http://alex-book.ru/catalog?sort=id-asc&amp;active_dialog_slug=raskraska-dlya-malchikov&amp;per_page=20&amp;page=11" TargetMode="External"/><Relationship Id="rId507" Type="http://schemas.openxmlformats.org/officeDocument/2006/relationships/hyperlink" Target="http://alex-book.ru/catalog?sort=id-asc&amp;active_dialog_slug=matematika-chast-2&amp;per_page=20&amp;page=25" TargetMode="External"/><Relationship Id="rId549" Type="http://schemas.openxmlformats.org/officeDocument/2006/relationships/hyperlink" Target="http://alex-book.ru/catalog?sort=id-asc&amp;active_dialog_slug=poigraem-vmeste&amp;per_page=20&amp;page=21" TargetMode="External"/><Relationship Id="rId714" Type="http://schemas.openxmlformats.org/officeDocument/2006/relationships/hyperlink" Target="http://alex-book.ru/catalog?sort=id-asc&amp;active_dialog_slug=mudrye-skazki&amp;per_page=20&amp;page=40" TargetMode="External"/><Relationship Id="rId50" Type="http://schemas.openxmlformats.org/officeDocument/2006/relationships/hyperlink" Target="http://alex-book.ru/catalog?sort=id-asc&amp;active_dialog_slug=vo-dvore-kto-zhivet&amp;per_page=20&amp;page=45" TargetMode="External"/><Relationship Id="rId104" Type="http://schemas.openxmlformats.org/officeDocument/2006/relationships/hyperlink" Target="http://alex-book.ru/catalog?sort=id-asc&amp;active_dialog_slug=dlya-devochek&amp;per_page=20&amp;page=16" TargetMode="External"/><Relationship Id="rId146" Type="http://schemas.openxmlformats.org/officeDocument/2006/relationships/hyperlink" Target="http://alex-book.ru/catalog?categories%5b%5d=a4-s-nakleykami-seriya-nakley-i-raskras&amp;active_dialog_slug=aeroport&amp;per_page=20&amp;page=1" TargetMode="External"/><Relationship Id="rId188" Type="http://schemas.openxmlformats.org/officeDocument/2006/relationships/hyperlink" Target="http://alex-book.ru/catalog?sort=id-asc&amp;active_dialog_slug=shustryy-zaychonok&amp;per_page=20&amp;page=13" TargetMode="External"/><Relationship Id="rId311" Type="http://schemas.openxmlformats.org/officeDocument/2006/relationships/hyperlink" Target="http://alex-book.ru/catalog?sort=id-asc&amp;active_dialog_slug=ot-tochki-k-tochke-propisi&amp;per_page=20&amp;page=34" TargetMode="External"/><Relationship Id="rId353" Type="http://schemas.openxmlformats.org/officeDocument/2006/relationships/hyperlink" Target="http://alex-book.ru/catalog?sort=id-asc&amp;active_dialog_slug=zagadki-3&amp;per_page=20&amp;page=47" TargetMode="External"/><Relationship Id="rId395" Type="http://schemas.openxmlformats.org/officeDocument/2006/relationships/hyperlink" Target="http://www.slovo-book.ru/cover/9785912827587.jpg" TargetMode="External"/><Relationship Id="rId409" Type="http://schemas.openxmlformats.org/officeDocument/2006/relationships/hyperlink" Target="http://alex-book.ru/catalog?sort=id-asc&amp;active_dialog_slug=azbuka-3&amp;per_page=20&amp;page=11" TargetMode="External"/><Relationship Id="rId560" Type="http://schemas.openxmlformats.org/officeDocument/2006/relationships/hyperlink" Target="http://alex-book.ru/catalog?sort=id-asc&amp;active_dialog_slug=smeshnye-malyshi&amp;per_page=20&amp;page=24" TargetMode="External"/><Relationship Id="rId92" Type="http://schemas.openxmlformats.org/officeDocument/2006/relationships/hyperlink" Target="http://alex-book.ru/catalog?sort=id-asc&amp;active_dialog_slug=udivitelnye-princessy&amp;per_page=20&amp;page=15" TargetMode="External"/><Relationship Id="rId213" Type="http://schemas.openxmlformats.org/officeDocument/2006/relationships/hyperlink" Target="http://alex-book.ru/catalog?sort=name-asc&amp;active_dialog_slug=voennaya-tehnika&amp;per_page=20&amp;page=8" TargetMode="External"/><Relationship Id="rId420" Type="http://schemas.openxmlformats.org/officeDocument/2006/relationships/hyperlink" Target="http://alex-book.ru/catalog?sort=id-asc&amp;active_dialog_slug=moi-lyubimye-igrushki&amp;per_page=20&amp;page=20" TargetMode="External"/><Relationship Id="rId616" Type="http://schemas.openxmlformats.org/officeDocument/2006/relationships/hyperlink" Target="http://alex-book.ru/catalog?sort=id-asc&amp;active_dialog_slug=vremya-sutok&amp;per_page=20&amp;page=24" TargetMode="External"/><Relationship Id="rId658" Type="http://schemas.openxmlformats.org/officeDocument/2006/relationships/hyperlink" Target="http://alex-book.ru/catalog?sort=id-asc&amp;active_dialog_slug=azbuka-11&amp;per_page=20&amp;page=40" TargetMode="External"/><Relationship Id="rId255" Type="http://schemas.openxmlformats.org/officeDocument/2006/relationships/hyperlink" Target="http://alex-book.ru/catalog?sort=id-asc&amp;active_dialog_slug=my-reshaem-i-risuem&amp;per_page=20&amp;page=17" TargetMode="External"/><Relationship Id="rId297" Type="http://schemas.openxmlformats.org/officeDocument/2006/relationships/hyperlink" Target="http://alex-book.ru/catalog?sort=id-asc&amp;active_dialog_slug=pochitaem-tri-porosenka&amp;per_page=20&amp;page=10" TargetMode="External"/><Relationship Id="rId462" Type="http://schemas.openxmlformats.org/officeDocument/2006/relationships/hyperlink" Target="http://alex-book.ru/catalog?sort=id-asc&amp;active_dialog_slug=dlya-vas-devochki&amp;per_page=20&amp;page=15" TargetMode="External"/><Relationship Id="rId518" Type="http://schemas.openxmlformats.org/officeDocument/2006/relationships/hyperlink" Target="http://alex-book.ru/catalog?sort=id-asc&amp;active_dialog_slug=veselaya-polyana&amp;per_page=20&amp;page=19" TargetMode="External"/><Relationship Id="rId725" Type="http://schemas.openxmlformats.org/officeDocument/2006/relationships/hyperlink" Target="http://alex-book.ru/catalog?sort=id-asc&amp;active_dialog_slug=uchus-igrat&amp;per_page=20&amp;page=9" TargetMode="External"/><Relationship Id="rId115" Type="http://schemas.openxmlformats.org/officeDocument/2006/relationships/hyperlink" Target="http://alex-book.ru/catalog?sort=id-asc&amp;active_dialog_slug=v-stepanov-koza-obmanshchica&amp;per_page=20&amp;page=38" TargetMode="External"/><Relationship Id="rId157" Type="http://schemas.openxmlformats.org/officeDocument/2006/relationships/hyperlink" Target="http://alex-book.ru/catalog?sort=id-asc&amp;active_dialog_slug=moi-princessy&amp;per_page=20&amp;page=9" TargetMode="External"/><Relationship Id="rId322" Type="http://schemas.openxmlformats.org/officeDocument/2006/relationships/hyperlink" Target="http://alex-book.ru/catalog?sort=id-asc&amp;active_dialog_slug=moy-papa&amp;per_page=20&amp;page=38" TargetMode="External"/><Relationship Id="rId364" Type="http://schemas.openxmlformats.org/officeDocument/2006/relationships/hyperlink" Target="http://alex-book.ru/catalog?sort=id-asc&amp;active_dialog_slug=moi-druzya-5&amp;per_page=20&amp;page=43" TargetMode="External"/><Relationship Id="rId61" Type="http://schemas.openxmlformats.org/officeDocument/2006/relationships/hyperlink" Target="http://alex-book.ru/catalog?sort=id-asc&amp;active_dialog_slug=samye-krasivye&amp;per_page=20&amp;page=21" TargetMode="External"/><Relationship Id="rId199" Type="http://schemas.openxmlformats.org/officeDocument/2006/relationships/hyperlink" Target="http://www.slovo-book.ru/cover/4673738097978.jpg" TargetMode="External"/><Relationship Id="rId571" Type="http://schemas.openxmlformats.org/officeDocument/2006/relationships/hyperlink" Target="http://alex-book.ru/catalog?sort=id-asc&amp;active_dialog_slug=ya-risuyu-sam-2&amp;per_page=20&amp;page=13" TargetMode="External"/><Relationship Id="rId627" Type="http://schemas.openxmlformats.org/officeDocument/2006/relationships/hyperlink" Target="http://alex-book.ru/catalog?sort=id-asc&amp;active_dialog_slug=volk-i-kozlyata&amp;per_page=20&amp;page=34" TargetMode="External"/><Relationship Id="rId669" Type="http://schemas.openxmlformats.org/officeDocument/2006/relationships/hyperlink" Target="http://alex-book.ru/catalog?sort=id-asc&amp;active_dialog_slug=pravila-dorozhnogo-dvizheniya-svetofor&amp;per_page=20&amp;page=54" TargetMode="External"/><Relationship Id="rId19" Type="http://schemas.openxmlformats.org/officeDocument/2006/relationships/hyperlink" Target="http://alex-book.ru/catalog?sort=id-asc&amp;active_dialog_slug=chto-my-lyubim-delat&amp;per_page=20&amp;page=19" TargetMode="External"/><Relationship Id="rId224" Type="http://schemas.openxmlformats.org/officeDocument/2006/relationships/hyperlink" Target="http://alex-book.ru/catalog?sort=id-asc&amp;active_dialog_slug=dlya-malysha-2&amp;per_page=20&amp;page=18" TargetMode="External"/><Relationship Id="rId266" Type="http://schemas.openxmlformats.org/officeDocument/2006/relationships/hyperlink" Target="http://alex-book.ru/catalog?sort=id-asc&amp;active_dialog_slug=dvenadcat-mesyacev&amp;per_page=20&amp;page=35" TargetMode="External"/><Relationship Id="rId431" Type="http://schemas.openxmlformats.org/officeDocument/2006/relationships/hyperlink" Target="http://alex-book.ru/catalog?sort=id-asc&amp;active_dialog_slug=matematika-znakomstvo-s-geometriey&amp;per_page=20&amp;page=26" TargetMode="External"/><Relationship Id="rId473" Type="http://schemas.openxmlformats.org/officeDocument/2006/relationships/hyperlink" Target="http://alex-book.ru/catalog?sort=id-asc&amp;active_dialog_slug=v-stepanov-stihi-i-skazki&amp;per_page=20&amp;page=40" TargetMode="External"/><Relationship Id="rId529" Type="http://schemas.openxmlformats.org/officeDocument/2006/relationships/hyperlink" Target="http://www.slovo-book.ru/coveran/9785912829116.jpg" TargetMode="External"/><Relationship Id="rId680" Type="http://schemas.openxmlformats.org/officeDocument/2006/relationships/hyperlink" Target="http://alex-book.ru/catalog?sort=id-asc&amp;active_dialog_slug=v-stepanov-podkovki&amp;per_page=20&amp;page=38" TargetMode="External"/><Relationship Id="rId736" Type="http://schemas.openxmlformats.org/officeDocument/2006/relationships/hyperlink" Target="http://alex-book.ru/catalog?tags%5b%5d=novinka&amp;sort=id-asc&amp;active_dialog_slug=cvety-i-uzory&amp;per_page=20&amp;page=1" TargetMode="External"/><Relationship Id="rId30" Type="http://schemas.openxmlformats.org/officeDocument/2006/relationships/hyperlink" Target="http://alex-book.ru/catalog?sort=id-asc&amp;active_dialog_slug=malenkiy-hudozhnik&amp;per_page=20&amp;page=7" TargetMode="External"/><Relationship Id="rId126" Type="http://schemas.openxmlformats.org/officeDocument/2006/relationships/hyperlink" Target="http://alex-book.ru/catalog?sort=id-asc&amp;active_dialog_slug=kosolapyy-medvezhonok&amp;per_page=20&amp;page=12" TargetMode="External"/><Relationship Id="rId168" Type="http://schemas.openxmlformats.org/officeDocument/2006/relationships/hyperlink" Target="http://alex-book.ru/catalog?sort=id-asc&amp;active_dialog_slug=zveryata-3&amp;per_page=20&amp;page=45" TargetMode="External"/><Relationship Id="rId333" Type="http://schemas.openxmlformats.org/officeDocument/2006/relationships/hyperlink" Target="http://alex-book.ru/catalog?sort=id-asc&amp;active_dialog_slug=kot-v-sapogah-2&amp;per_page=20&amp;page=48" TargetMode="External"/><Relationship Id="rId540" Type="http://schemas.openxmlformats.org/officeDocument/2006/relationships/hyperlink" Target="http://alex-book.ru/catalog?sort=id-asc&amp;active_dialog_slug=skazki&amp;per_page=20&amp;page=18" TargetMode="External"/><Relationship Id="rId72" Type="http://schemas.openxmlformats.org/officeDocument/2006/relationships/hyperlink" Target="http://alex-book.ru/catalog?sort=id-asc&amp;active_dialog_slug=gusi-lebedi-8&amp;per_page=20&amp;page=48" TargetMode="External"/><Relationship Id="rId375" Type="http://schemas.openxmlformats.org/officeDocument/2006/relationships/hyperlink" Target="http://alex-book.ru/catalog?sort=id-asc&amp;active_dialog_slug=podvodnoe-puteshestvie&amp;per_page=20&amp;page=43" TargetMode="External"/><Relationship Id="rId582" Type="http://schemas.openxmlformats.org/officeDocument/2006/relationships/hyperlink" Target="http://alex-book.ru/catalog?sort=id-asc&amp;active_dialog_slug=instrumenty-2&amp;per_page=20&amp;page=30" TargetMode="External"/><Relationship Id="rId638" Type="http://schemas.openxmlformats.org/officeDocument/2006/relationships/hyperlink" Target="http://alex-book.ru/catalog?sort=id-asc&amp;active_dialog_slug=angliyskaya-azbuka-dlya-malyshey&amp;per_page=20&amp;page=36" TargetMode="External"/><Relationship Id="rId3" Type="http://schemas.openxmlformats.org/officeDocument/2006/relationships/hyperlink" Target="http://alex-book.ru/catalog?sort=id-asc&amp;active_dialog_slug=nastoyashchie-princessy&amp;per_page=20&amp;page=14" TargetMode="External"/><Relationship Id="rId235" Type="http://schemas.openxmlformats.org/officeDocument/2006/relationships/hyperlink" Target="http://alex-book.ru/catalog?sort=id-asc&amp;active_dialog_slug=mir-tehniki&amp;per_page=20&amp;page=14" TargetMode="External"/><Relationship Id="rId277" Type="http://schemas.openxmlformats.org/officeDocument/2006/relationships/hyperlink" Target="http://alex-book.ru/catalog?sort=id-asc&amp;active_dialog_slug=petushok-i-bobovoe-zernyshko&amp;per_page=20&amp;page=35" TargetMode="External"/><Relationship Id="rId400" Type="http://schemas.openxmlformats.org/officeDocument/2006/relationships/hyperlink" Target="http://www.slovo-book.ru/cover/9785912828263.jpg" TargetMode="External"/><Relationship Id="rId442" Type="http://schemas.openxmlformats.org/officeDocument/2006/relationships/hyperlink" Target="http://alex-book.ru/catalog?sort=id-asc&amp;active_dialog_slug=pishem-po-kletochkam&amp;per_page=20&amp;page=34" TargetMode="External"/><Relationship Id="rId484" Type="http://schemas.openxmlformats.org/officeDocument/2006/relationships/hyperlink" Target="http://alex-book.ru/catalog?sort=id-asc&amp;active_dialog_slug=matematika-znakomstvo-s-ciframi&amp;per_page=20&amp;page=25" TargetMode="External"/><Relationship Id="rId705" Type="http://schemas.openxmlformats.org/officeDocument/2006/relationships/hyperlink" Target="https://alex-book.ru/catalog?search=%D0%9C%D0%BE%D1%8F+%D0%BF%D1%80%D0%B8&amp;active_dialog_slug=moya-princessa&amp;per_page=20&amp;page=1" TargetMode="External"/><Relationship Id="rId137" Type="http://schemas.openxmlformats.org/officeDocument/2006/relationships/hyperlink" Target="http://alex-book.ru/catalog?sort=id-asc&amp;active_dialog_slug=zabavnye-igrushki&amp;per_page=20&amp;page=20" TargetMode="External"/><Relationship Id="rId302" Type="http://schemas.openxmlformats.org/officeDocument/2006/relationships/hyperlink" Target="http://alex-book.ru/catalog?sort=id-asc&amp;active_dialog_slug=pochitaem-k-chukovskiy-tarakanishche&amp;per_page=20&amp;page=9" TargetMode="External"/><Relationship Id="rId344" Type="http://schemas.openxmlformats.org/officeDocument/2006/relationships/hyperlink" Target="http://alex-book.ru/catalog?sort=id-asc&amp;active_dialog_slug=tri-sokola&amp;per_page=20&amp;page=46" TargetMode="External"/><Relationship Id="rId691" Type="http://schemas.openxmlformats.org/officeDocument/2006/relationships/hyperlink" Target="http://alex-book.ru/catalog?active_dialog_slug=milaya-kapibara&amp;per_page=20&amp;page=1" TargetMode="External"/><Relationship Id="rId747" Type="http://schemas.openxmlformats.org/officeDocument/2006/relationships/hyperlink" Target="http://alex-book.ru/catalog?categories%5b%5d=vodnaya-raskraska&amp;active_dialog_slug=tigrenok-2&amp;per_page=20&amp;page=1" TargetMode="External"/><Relationship Id="rId41" Type="http://schemas.openxmlformats.org/officeDocument/2006/relationships/hyperlink" Target="http://alex-book.ru/catalog?sort=id-asc&amp;active_dialog_slug=k-chukovskiy-kradenoe-solnce-2&amp;per_page=20&amp;page=47" TargetMode="External"/><Relationship Id="rId83" Type="http://schemas.openxmlformats.org/officeDocument/2006/relationships/hyperlink" Target="http://alex-book.ru/catalog?sort=id-asc&amp;active_dialog_slug=vot-my-kakie-3&amp;per_page=20&amp;page=42" TargetMode="External"/><Relationship Id="rId179" Type="http://schemas.openxmlformats.org/officeDocument/2006/relationships/hyperlink" Target="http://alex-book.ru/catalog?sort=id-asc&amp;active_dialog_slug=nash-les&amp;per_page=20&amp;page=44" TargetMode="External"/><Relationship Id="rId386" Type="http://schemas.openxmlformats.org/officeDocument/2006/relationships/hyperlink" Target="http://alex-book.ru/catalog?sort=id-asc&amp;active_dialog_slug=poehali&amp;per_page=20&amp;page=43" TargetMode="External"/><Relationship Id="rId551" Type="http://schemas.openxmlformats.org/officeDocument/2006/relationships/hyperlink" Target="http://alex-book.ru/catalog?sort=id-asc&amp;active_dialog_slug=davay-prokatimsya&amp;per_page=20&amp;page=21" TargetMode="External"/><Relationship Id="rId593" Type="http://schemas.openxmlformats.org/officeDocument/2006/relationships/hyperlink" Target="http://alex-book.ru/catalog?sort=id-asc&amp;active_dialog_slug=strana-zverey&amp;per_page=20&amp;page=22" TargetMode="External"/><Relationship Id="rId607" Type="http://schemas.openxmlformats.org/officeDocument/2006/relationships/hyperlink" Target="http://alex-book.ru/catalog?sort=id-asc&amp;active_dialog_slug=uchus-pisat&amp;per_page=20&amp;page=33" TargetMode="External"/><Relationship Id="rId649" Type="http://schemas.openxmlformats.org/officeDocument/2006/relationships/hyperlink" Target="http://alex-book.ru/catalog?sort=id-asc&amp;active_dialog_slug=uroki-dlya-rebyat&amp;per_page=20&amp;page=33" TargetMode="External"/><Relationship Id="rId190" Type="http://schemas.openxmlformats.org/officeDocument/2006/relationships/hyperlink" Target="http://alex-book.ru/catalog?sort=id-asc&amp;active_dialog_slug=lyubimaya-loshadka&amp;per_page=20&amp;page=12" TargetMode="External"/><Relationship Id="rId204" Type="http://schemas.openxmlformats.org/officeDocument/2006/relationships/hyperlink" Target="http://alex-book.ru/catalog?sort=id-asc&amp;active_dialog_slug=pro-zveryat&amp;per_page=20&amp;page=14" TargetMode="External"/><Relationship Id="rId246" Type="http://schemas.openxmlformats.org/officeDocument/2006/relationships/hyperlink" Target="http://alex-book.ru/catalog?sort=id-asc&amp;active_dialog_slug=davay-risovat-2&amp;per_page=20&amp;page=15" TargetMode="External"/><Relationship Id="rId288" Type="http://schemas.openxmlformats.org/officeDocument/2006/relationships/hyperlink" Target="http://alex-book.ru/catalog?sort=id-asc&amp;active_dialog_slug=petushok-zolotoy-grebeshok-2&amp;per_page=20&amp;page=37" TargetMode="External"/><Relationship Id="rId411" Type="http://schemas.openxmlformats.org/officeDocument/2006/relationships/hyperlink" Target="http://alex-book.ru/catalog?sort=id-asc&amp;active_dialog_slug=yana&amp;per_page=20&amp;page=23" TargetMode="External"/><Relationship Id="rId453" Type="http://schemas.openxmlformats.org/officeDocument/2006/relationships/hyperlink" Target="http://alex-book.ru/catalog?sort=id-asc&amp;active_dialog_slug=bukvar-oblozhka-s-serebryanoy-folgoy&amp;per_page=20&amp;page=39" TargetMode="External"/><Relationship Id="rId509" Type="http://schemas.openxmlformats.org/officeDocument/2006/relationships/hyperlink" Target="http://www.slovo-book.ru/cover/9785912828096.jpg" TargetMode="External"/><Relationship Id="rId660" Type="http://schemas.openxmlformats.org/officeDocument/2006/relationships/hyperlink" Target="http://alex-book.ru/catalog?sort=id-asc&amp;active_dialog_slug=ya-uchus-schitat&amp;per_page=20&amp;page=41" TargetMode="External"/><Relationship Id="rId106" Type="http://schemas.openxmlformats.org/officeDocument/2006/relationships/hyperlink" Target="http://alex-book.ru/catalog?sort=id-asc&amp;active_dialog_slug=tebe-malysh&amp;per_page=20&amp;page=11" TargetMode="External"/><Relationship Id="rId313" Type="http://schemas.openxmlformats.org/officeDocument/2006/relationships/hyperlink" Target="http://alex-book.ru/catalog?sort=id-asc&amp;active_dialog_slug=treniruem-ruku-propisi&amp;per_page=20&amp;page=34" TargetMode="External"/><Relationship Id="rId495" Type="http://schemas.openxmlformats.org/officeDocument/2006/relationships/hyperlink" Target="http://alex-book.ru/catalog?sort=id-asc&amp;active_dialog_slug=zhivotnye&amp;per_page=20&amp;page=13" TargetMode="External"/><Relationship Id="rId716" Type="http://schemas.openxmlformats.org/officeDocument/2006/relationships/hyperlink" Target="http://alex-book.ru/catalog?sort=id-asc&amp;active_dialog_slug=lyubimye-skazki&amp;per_page=20&amp;page=40" TargetMode="External"/><Relationship Id="rId10" Type="http://schemas.openxmlformats.org/officeDocument/2006/relationships/hyperlink" Target="http://alex-book.ru/catalog?sort=id-asc&amp;active_dialog_slug=modnicy&amp;per_page=20&amp;page=6" TargetMode="External"/><Relationship Id="rId52" Type="http://schemas.openxmlformats.org/officeDocument/2006/relationships/hyperlink" Target="http://alex-book.ru/catalog?sort=id-asc&amp;active_dialog_slug=ushinskiy-k-d-malenkie-skazki&amp;per_page=20&amp;page=38" TargetMode="External"/><Relationship Id="rId94" Type="http://schemas.openxmlformats.org/officeDocument/2006/relationships/hyperlink" Target="http://alex-book.ru/catalog?sort=id-asc&amp;active_dialog_slug=transport-2&amp;per_page=20&amp;page=20" TargetMode="External"/><Relationship Id="rId148" Type="http://schemas.openxmlformats.org/officeDocument/2006/relationships/hyperlink" Target="http://alex-book.ru/catalog?sort=id-asc&amp;active_dialog_slug=v-lesu&amp;per_page=20&amp;page=9" TargetMode="External"/><Relationship Id="rId355" Type="http://schemas.openxmlformats.org/officeDocument/2006/relationships/hyperlink" Target="http://alex-book.ru/catalog?sort=id-asc&amp;active_dialog_slug=shalunishki&amp;per_page=20&amp;page=47" TargetMode="External"/><Relationship Id="rId397" Type="http://schemas.openxmlformats.org/officeDocument/2006/relationships/hyperlink" Target="http://alex-book.ru/catalog?sort=id-asc&amp;active_dialog_slug=obuchenie-gramote-uchimsya-pisat-bukvy-chast-2&amp;per_page=20&amp;page=25" TargetMode="External"/><Relationship Id="rId520" Type="http://schemas.openxmlformats.org/officeDocument/2006/relationships/hyperlink" Target="http://alex-book.ru/catalog?sort=id-asc&amp;active_dialog_slug=ya-vyrezayu-sam&amp;per_page=20&amp;page=24" TargetMode="External"/><Relationship Id="rId562" Type="http://schemas.openxmlformats.org/officeDocument/2006/relationships/hyperlink" Target="http://alex-book.ru/catalog?sort=id-asc&amp;active_dialog_slug=umnaya-tehnika&amp;per_page=20&amp;page=12" TargetMode="External"/><Relationship Id="rId618" Type="http://schemas.openxmlformats.org/officeDocument/2006/relationships/hyperlink" Target="http://alex-book.ru/catalog?sort=id-asc&amp;active_dialog_slug=luchshie-skazki-po-slogam&amp;per_page=20&amp;page=40" TargetMode="External"/><Relationship Id="rId215" Type="http://schemas.openxmlformats.org/officeDocument/2006/relationships/hyperlink" Target="http://alex-book.ru/catalog?sort=id-asc&amp;active_dialog_slug=dlya-princessy&amp;per_page=20&amp;page=16" TargetMode="External"/><Relationship Id="rId257" Type="http://schemas.openxmlformats.org/officeDocument/2006/relationships/hyperlink" Target="http://alex-book.ru/catalog?sort=id-asc&amp;active_dialog_slug=zimove&amp;per_page=20&amp;page=35" TargetMode="External"/><Relationship Id="rId422" Type="http://schemas.openxmlformats.org/officeDocument/2006/relationships/hyperlink" Target="http://alex-book.ru/catalog?sort=id-asc&amp;active_dialog_slug=lyubimye-mashiny&amp;per_page=20&amp;page=19" TargetMode="External"/><Relationship Id="rId464" Type="http://schemas.openxmlformats.org/officeDocument/2006/relationships/hyperlink" Target="http://alex-book.ru/catalog?sort=id-asc&amp;active_dialog_slug=moi-princessy-4&amp;per_page=20&amp;page=15" TargetMode="External"/><Relationship Id="rId299" Type="http://schemas.openxmlformats.org/officeDocument/2006/relationships/hyperlink" Target="http://alex-book.ru/catalog?sort=id-asc&amp;active_dialog_slug=pochitaem-t-gorbacheva-schet&amp;per_page=20&amp;page=10" TargetMode="External"/><Relationship Id="rId727" Type="http://schemas.openxmlformats.org/officeDocument/2006/relationships/hyperlink" Target="http://alex-book.ru/catalog?tags%5b%5d=novinka&amp;sort=id-asc&amp;active_dialog_slug=antistress&amp;per_page=20&amp;page=1" TargetMode="External"/><Relationship Id="rId63" Type="http://schemas.openxmlformats.org/officeDocument/2006/relationships/hyperlink" Target="http://alex-book.ru/catalog?sort=id-asc&amp;active_dialog_slug=leto&amp;per_page=20&amp;page=17" TargetMode="External"/><Relationship Id="rId159" Type="http://schemas.openxmlformats.org/officeDocument/2006/relationships/hyperlink" Target="http://alex-book.ru/catalog?sort=id-asc&amp;active_dialog_slug=spi-moya-radost&amp;per_page=20&amp;page=45" TargetMode="External"/><Relationship Id="rId366" Type="http://schemas.openxmlformats.org/officeDocument/2006/relationships/hyperlink" Target="http://alex-book.ru/catalog?sort=id-asc&amp;active_dialog_slug=magazin&amp;per_page=20&amp;page=44" TargetMode="External"/><Relationship Id="rId573" Type="http://schemas.openxmlformats.org/officeDocument/2006/relationships/hyperlink" Target="http://alex-book.ru/catalog?sort=id-asc&amp;active_dialog_slug=azbuka-i-schet&amp;per_page=20&amp;page=39" TargetMode="External"/><Relationship Id="rId226" Type="http://schemas.openxmlformats.org/officeDocument/2006/relationships/hyperlink" Target="http://alex-book.ru/catalog?sort=id-asc&amp;active_dialog_slug=nasha-tehnika&amp;per_page=20&amp;page=24" TargetMode="External"/><Relationship Id="rId433" Type="http://schemas.openxmlformats.org/officeDocument/2006/relationships/hyperlink" Target="http://alex-book.ru/catalog?sort=id-asc&amp;active_dialog_slug=matematika-uchimsya-pisat-cifry&amp;per_page=20&amp;page=26" TargetMode="External"/><Relationship Id="rId640" Type="http://schemas.openxmlformats.org/officeDocument/2006/relationships/hyperlink" Target="http://alex-book.ru/catalog?sort=id-asc&amp;active_dialog_slug=u-nas-v-lesu&amp;per_page=20&amp;page=20" TargetMode="External"/><Relationship Id="rId738" Type="http://schemas.openxmlformats.org/officeDocument/2006/relationships/hyperlink" Target="http://alex-book.ru/catalog?tags%5b%5d=novinka&amp;sort=id-asc&amp;active_dialog_slug=ochen-nuzhnye-mashiny&amp;per_page=20&amp;page=1" TargetMode="External"/><Relationship Id="rId74" Type="http://schemas.openxmlformats.org/officeDocument/2006/relationships/hyperlink" Target="http://slovo-book.ru/cover/9785912822001.jpg" TargetMode="External"/><Relationship Id="rId377" Type="http://schemas.openxmlformats.org/officeDocument/2006/relationships/hyperlink" Target="http://alex-book.ru/catalog?sort=id-asc&amp;active_dialog_slug=transport-vokrug-nas&amp;per_page=20&amp;page=44" TargetMode="External"/><Relationship Id="rId500" Type="http://schemas.openxmlformats.org/officeDocument/2006/relationships/hyperlink" Target="http://alex-book.ru/catalog?sort=id-asc&amp;active_dialog_slug=risuem-tehniku&amp;per_page=20&amp;page=15" TargetMode="External"/><Relationship Id="rId584" Type="http://schemas.openxmlformats.org/officeDocument/2006/relationships/hyperlink" Target="http://alex-book.ru/catalog?sort=id-asc&amp;active_dialog_slug=raskras-malysh-2&amp;per_page=20&amp;page=18" TargetMode="External"/><Relationship Id="rId5" Type="http://schemas.openxmlformats.org/officeDocument/2006/relationships/hyperlink" Target="http://alex-book.ru/catalog?sort=id-asc&amp;active_dialog_slug=obuchenie-gramote-dlya-teh-kto-ne-lyubit-chitat-chast-1&amp;per_page=20&amp;page=25" TargetMode="External"/><Relationship Id="rId237" Type="http://schemas.openxmlformats.org/officeDocument/2006/relationships/hyperlink" Target="http://alex-book.ru/catalog?sort=id-asc&amp;active_dialog_slug=luchshaya-pervaya-raskraska&amp;per_page=20&amp;page=14" TargetMode="External"/><Relationship Id="rId444" Type="http://schemas.openxmlformats.org/officeDocument/2006/relationships/hyperlink" Target="http://alex-book.ru/catalog?sort=id-asc&amp;active_dialog_slug=veselye-propisi&amp;per_page=20&amp;page=34" TargetMode="External"/><Relationship Id="rId651" Type="http://schemas.openxmlformats.org/officeDocument/2006/relationships/hyperlink" Target="http://alex-book.ru/catalog?sort=id-asc&amp;active_dialog_slug=zhivotnyy-mir-zemli&amp;per_page=20&amp;page=40" TargetMode="External"/><Relationship Id="rId749" Type="http://schemas.openxmlformats.org/officeDocument/2006/relationships/printerSettings" Target="../printerSettings/printerSettings1.bin"/><Relationship Id="rId290" Type="http://schemas.openxmlformats.org/officeDocument/2006/relationships/hyperlink" Target="http://alex-book.ru/catalog?sort=id-asc&amp;active_dialog_slug=princessy-4&amp;per_page=20&amp;page=18" TargetMode="External"/><Relationship Id="rId304" Type="http://schemas.openxmlformats.org/officeDocument/2006/relationships/hyperlink" Target="http://alex-book.ru/catalog?sort=id-asc&amp;active_dialog_slug=pochitaem-k-chukovskiy-moydodyr&amp;per_page=20&amp;page=9" TargetMode="External"/><Relationship Id="rId388" Type="http://schemas.openxmlformats.org/officeDocument/2006/relationships/hyperlink" Target="http://alex-book.ru/catalog?sort=id-asc&amp;active_dialog_slug=lesnaya-polyanka&amp;per_page=20&amp;page=42" TargetMode="External"/><Relationship Id="rId511" Type="http://schemas.openxmlformats.org/officeDocument/2006/relationships/hyperlink" Target="http://alex-book.ru/catalog?sort=id-asc&amp;active_dialog_slug=natasha&amp;per_page=20&amp;page=23" TargetMode="External"/><Relationship Id="rId609" Type="http://schemas.openxmlformats.org/officeDocument/2006/relationships/hyperlink" Target="http://alex-book.ru/catalog?sort=id-asc&amp;active_dialog_slug=ya-uchus-2&amp;per_page=20&amp;page=33" TargetMode="External"/><Relationship Id="rId85" Type="http://schemas.openxmlformats.org/officeDocument/2006/relationships/hyperlink" Target="http://alex-book.ru/catalog?sort=id-asc&amp;active_dialog_slug=a-barto-stihi&amp;per_page=20&amp;page=41" TargetMode="External"/><Relationship Id="rId150" Type="http://schemas.openxmlformats.org/officeDocument/2006/relationships/hyperlink" Target="http://www.slovo-book.ru/cover/4673738097v07.jpg" TargetMode="External"/><Relationship Id="rId595" Type="http://schemas.openxmlformats.org/officeDocument/2006/relationships/hyperlink" Target="http://alex-book.ru/catalog?sort=id-asc&amp;active_dialog_slug=davay-schitat&amp;per_page=20&amp;page=21" TargetMode="External"/><Relationship Id="rId248" Type="http://schemas.openxmlformats.org/officeDocument/2006/relationships/hyperlink" Target="http://alex-book.ru/catalog?sort=id-asc&amp;active_dialog_slug=veselyy-hudozhnik&amp;per_page=20&amp;page=17" TargetMode="External"/><Relationship Id="rId455" Type="http://schemas.openxmlformats.org/officeDocument/2006/relationships/hyperlink" Target="http://alex-book.ru/catalog?sort=id-asc&amp;active_dialog_slug=strana-skazok-oblozhka-s-zolotoy-folgoy&amp;per_page=20&amp;page=39" TargetMode="External"/><Relationship Id="rId662" Type="http://schemas.openxmlformats.org/officeDocument/2006/relationships/hyperlink" Target="http://alex-book.ru/catalog?sort=id-asc&amp;active_dialog_slug=lyubimye-skazki&amp;per_page=20&amp;page=40" TargetMode="External"/><Relationship Id="rId12" Type="http://schemas.openxmlformats.org/officeDocument/2006/relationships/hyperlink" Target="http://alex-book.ru/catalog?sort=id-asc&amp;active_dialog_slug=princessy&amp;per_page=20&amp;page=7" TargetMode="External"/><Relationship Id="rId108" Type="http://schemas.openxmlformats.org/officeDocument/2006/relationships/hyperlink" Target="http://alex-book.ru/catalog?sort=id-asc&amp;active_dialog_slug=mir-princess&amp;per_page=20&amp;page=11" TargetMode="External"/><Relationship Id="rId315" Type="http://schemas.openxmlformats.org/officeDocument/2006/relationships/hyperlink" Target="http://alex-book.ru/catalog?sort=id-asc&amp;active_dialog_slug=milye-zverushki&amp;per_page=20&amp;page=21" TargetMode="External"/><Relationship Id="rId522" Type="http://schemas.openxmlformats.org/officeDocument/2006/relationships/hyperlink" Target="http://alex-book.ru/catalog?sort=id-asc&amp;active_dialog_slug=muha-pevuha&amp;per_page=20&amp;page=38" TargetMode="External"/><Relationship Id="rId96" Type="http://schemas.openxmlformats.org/officeDocument/2006/relationships/hyperlink" Target="http://alex-book.ru/catalog?sort=id-asc&amp;active_dialog_slug=malenkim-hudozhnikam&amp;per_page=20&amp;page=21" TargetMode="External"/><Relationship Id="rId161" Type="http://schemas.openxmlformats.org/officeDocument/2006/relationships/hyperlink" Target="http://alex-book.ru/catalog?sort=id-asc&amp;active_dialog_slug=lyubimye-zagadki&amp;per_page=20&amp;page=45" TargetMode="External"/><Relationship Id="rId399" Type="http://schemas.openxmlformats.org/officeDocument/2006/relationships/hyperlink" Target="http://alex-book.ru/catalog?sort=id-asc&amp;active_dialog_slug=obuchenie-gramote-veselye-linii&amp;per_page=20&amp;page=25" TargetMode="External"/><Relationship Id="rId259" Type="http://schemas.openxmlformats.org/officeDocument/2006/relationships/hyperlink" Target="http://alex-book.ru/catalog?sort=id-asc&amp;active_dialog_slug=ya-igrayu&amp;per_page=20&amp;page=9" TargetMode="External"/><Relationship Id="rId466" Type="http://schemas.openxmlformats.org/officeDocument/2006/relationships/hyperlink" Target="http://alex-book.ru/catalog?sort=id-asc&amp;active_dialog_slug=malchikam-3&amp;per_page=20&amp;page=24" TargetMode="External"/><Relationship Id="rId673" Type="http://schemas.openxmlformats.org/officeDocument/2006/relationships/hyperlink" Target="http://alex-book.ru/catalog?sort=id-asc&amp;active_dialog_slug=azbuka-v-zagadkah&amp;per_page=20&amp;page=12" TargetMode="External"/><Relationship Id="rId23" Type="http://schemas.openxmlformats.org/officeDocument/2006/relationships/hyperlink" Target="http://alex-book.ru/catalog?sort=id-asc&amp;active_dialog_slug=veselye-uroki&amp;per_page=20&amp;page=19" TargetMode="External"/><Relationship Id="rId119" Type="http://schemas.openxmlformats.org/officeDocument/2006/relationships/hyperlink" Target="http://alex-book.ru/catalog?sort=id-asc&amp;active_dialog_slug=matematika-uchimsya-schitat&amp;per_page=20&amp;page=25" TargetMode="External"/><Relationship Id="rId326" Type="http://schemas.openxmlformats.org/officeDocument/2006/relationships/hyperlink" Target="http://alex-book.ru/catalog?sort=id-asc&amp;active_dialog_slug=dumy&amp;per_page=20&amp;page=37" TargetMode="External"/><Relationship Id="rId533" Type="http://schemas.openxmlformats.org/officeDocument/2006/relationships/hyperlink" Target="http://www.slovo-book.ru/coveran/9785912829147.jpg" TargetMode="External"/><Relationship Id="rId740" Type="http://schemas.openxmlformats.org/officeDocument/2006/relationships/hyperlink" Target="http://alex-book.ru/catalog?tags%5b%5d=novinka&amp;sort=id-asc&amp;active_dialog_slug=kotyata&amp;per_page=20&amp;page=1" TargetMode="External"/><Relationship Id="rId172" Type="http://schemas.openxmlformats.org/officeDocument/2006/relationships/hyperlink" Target="http://alex-book.ru/catalog?sort=id-asc&amp;active_dialog_slug=prosto-zagadki&amp;per_page=20&amp;page=46" TargetMode="External"/><Relationship Id="rId477" Type="http://schemas.openxmlformats.org/officeDocument/2006/relationships/hyperlink" Target="http://alex-book.ru/catalog?sort=id-asc&amp;active_dialog_slug=zoopark&amp;per_page=20&amp;page=10" TargetMode="External"/><Relationship Id="rId600" Type="http://schemas.openxmlformats.org/officeDocument/2006/relationships/hyperlink" Target="http://alex-book.ru/catalog?sort=id-asc&amp;active_dialog_slug=azbuka-6&amp;per_page=20&amp;page=22" TargetMode="External"/><Relationship Id="rId684" Type="http://schemas.openxmlformats.org/officeDocument/2006/relationships/hyperlink" Target="http://alex-book.ru/catalog?sort=id-asc&amp;active_dialog_slug=v-stepanov-lesnye-zvezdy-2&amp;per_page=20&amp;page=41" TargetMode="External"/><Relationship Id="rId337" Type="http://schemas.openxmlformats.org/officeDocument/2006/relationships/hyperlink" Target="http://alex-book.ru/catalog?sort=id-asc&amp;active_dialog_slug=koza-dereza-2&amp;per_page=20&amp;page=48" TargetMode="External"/><Relationship Id="rId34" Type="http://schemas.openxmlformats.org/officeDocument/2006/relationships/hyperlink" Target="http://alex-book.ru/catalog?sort=id-asc&amp;active_dialog_slug=veselye-kartinki&amp;per_page=20&amp;page=7" TargetMode="External"/><Relationship Id="rId544" Type="http://schemas.openxmlformats.org/officeDocument/2006/relationships/hyperlink" Target="http://alex-book.ru/catalog?sort=id-asc&amp;active_dialog_slug=schet-3&amp;per_page=20&amp;page=18" TargetMode="External"/><Relationship Id="rId183" Type="http://schemas.openxmlformats.org/officeDocument/2006/relationships/hyperlink" Target="http://alex-book.ru/catalog?sort=id-asc&amp;active_dialog_slug=moi-druzya-4&amp;per_page=20&amp;page=25" TargetMode="External"/><Relationship Id="rId390" Type="http://schemas.openxmlformats.org/officeDocument/2006/relationships/hyperlink" Target="http://www.slovo-book.ru/cover/a/c/9785912826634.jpg" TargetMode="External"/><Relationship Id="rId404" Type="http://schemas.openxmlformats.org/officeDocument/2006/relationships/hyperlink" Target="http://www.slovo-book.ru/cover/9785912828430.jpg" TargetMode="External"/><Relationship Id="rId611" Type="http://schemas.openxmlformats.org/officeDocument/2006/relationships/hyperlink" Target="http://alex-book.ru/catalog?sort=id-asc&amp;active_dialog_slug=ya-uchus-pisat-po-konturu&amp;per_page=20&amp;page=33" TargetMode="External"/><Relationship Id="rId250" Type="http://schemas.openxmlformats.org/officeDocument/2006/relationships/hyperlink" Target="http://alex-book.ru/catalog?sort=id-asc&amp;active_dialog_slug=speshim-na-pomoshch&amp;per_page=20&amp;page=17" TargetMode="External"/><Relationship Id="rId488" Type="http://schemas.openxmlformats.org/officeDocument/2006/relationships/hyperlink" Target="http://alex-book.ru/catalog?sort=id-asc&amp;active_dialog_slug=azbuka-4&amp;per_page=20&amp;page=13" TargetMode="External"/><Relationship Id="rId695" Type="http://schemas.openxmlformats.org/officeDocument/2006/relationships/hyperlink" Target="http://alex-book.ru/storage/9486/001.jpg" TargetMode="External"/><Relationship Id="rId709" Type="http://schemas.openxmlformats.org/officeDocument/2006/relationships/hyperlink" Target="http://alex-book.ru/catalog?search=%D1%80%D0%B8%D1%81%D1%83%D0%B5%D0%BC&amp;active_dialog_slug=risuem-po-konturu&amp;per_page=20&amp;page=1" TargetMode="External"/><Relationship Id="rId45" Type="http://schemas.openxmlformats.org/officeDocument/2006/relationships/hyperlink" Target="http://alex-book.ru/catalog?sort=id-asc&amp;active_dialog_slug=zagadki-2&amp;per_page=20&amp;page=45" TargetMode="External"/><Relationship Id="rId110" Type="http://schemas.openxmlformats.org/officeDocument/2006/relationships/hyperlink" Target="http://alex-book.ru/catalog?sort=id-asc&amp;active_dialog_slug=malenkie-modnicy&amp;per_page=20&amp;page=11" TargetMode="External"/><Relationship Id="rId348" Type="http://schemas.openxmlformats.org/officeDocument/2006/relationships/hyperlink" Target="http://alex-book.ru/catalog?sort=id-asc&amp;active_dialog_slug=malysham-4&amp;per_page=20&amp;page=48" TargetMode="External"/><Relationship Id="rId555" Type="http://schemas.openxmlformats.org/officeDocument/2006/relationships/hyperlink" Target="http://alex-book.ru/catalog?sort=id-asc&amp;active_dialog_slug=letnee-priklyuchenie&amp;per_page=20&amp;page=11" TargetMode="External"/><Relationship Id="rId194" Type="http://schemas.openxmlformats.org/officeDocument/2006/relationships/hyperlink" Target="http://alex-book.ru/catalog?sort=id-asc&amp;active_dialog_slug=otgaday-ka&amp;per_page=20&amp;page=43" TargetMode="External"/><Relationship Id="rId208" Type="http://schemas.openxmlformats.org/officeDocument/2006/relationships/hyperlink" Target="http://alex-book.ru/catalog?sort=id-asc&amp;active_dialog_slug=pervye-risunki-2&amp;per_page=20&amp;page=16" TargetMode="External"/><Relationship Id="rId415" Type="http://schemas.openxmlformats.org/officeDocument/2006/relationships/hyperlink" Target="http://alex-book.ru/catalog?sort=id-asc&amp;active_dialog_slug=nastya&amp;per_page=20&amp;page=23" TargetMode="External"/><Relationship Id="rId622" Type="http://schemas.openxmlformats.org/officeDocument/2006/relationships/hyperlink" Target="http://alex-book.ru/catalog?sort=id-asc&amp;active_dialog_slug=kurochka-ryaba&amp;per_page=20&amp;page=35" TargetMode="External"/><Relationship Id="rId261" Type="http://schemas.openxmlformats.org/officeDocument/2006/relationships/hyperlink" Target="http://alex-book.ru/catalog?sort=id-asc&amp;active_dialog_slug=igrayu-sam&amp;per_page=20&amp;page=9" TargetMode="External"/><Relationship Id="rId499" Type="http://schemas.openxmlformats.org/officeDocument/2006/relationships/hyperlink" Target="http://alex-book.ru/catalog?sort=id-asc&amp;active_dialog_slug=uchus-risovat&amp;per_page=20&amp;page=15" TargetMode="External"/><Relationship Id="rId56" Type="http://schemas.openxmlformats.org/officeDocument/2006/relationships/hyperlink" Target="http://alex-book.ru/catalog?sort=id-asc&amp;active_dialog_slug=uchimsya-pisat-po-kletochkam&amp;per_page=20&amp;page=33" TargetMode="External"/><Relationship Id="rId359" Type="http://schemas.openxmlformats.org/officeDocument/2006/relationships/hyperlink" Target="http://alex-book.ru/catalog?sort=id-asc&amp;active_dialog_slug=progulka-v-zoopark&amp;per_page=20&amp;page=43" TargetMode="External"/><Relationship Id="rId566" Type="http://schemas.openxmlformats.org/officeDocument/2006/relationships/hyperlink" Target="http://alex-book.ru/catalog?sort=id-asc&amp;active_dialog_slug=modnye-princessy&amp;per_page=20&amp;page=11" TargetMode="External"/><Relationship Id="rId121" Type="http://schemas.openxmlformats.org/officeDocument/2006/relationships/hyperlink" Target="http://alex-book.ru/catalog?sort=id-asc&amp;active_dialog_slug=vika&amp;per_page=20&amp;page=22" TargetMode="External"/><Relationship Id="rId219" Type="http://schemas.openxmlformats.org/officeDocument/2006/relationships/hyperlink" Target="http://alex-book.ru/catalog?sort=id-asc&amp;active_dialog_slug=v-stepanov-vesnushki&amp;per_page=20&amp;page=38" TargetMode="External"/><Relationship Id="rId426" Type="http://schemas.openxmlformats.org/officeDocument/2006/relationships/hyperlink" Target="http://alex-book.ru/catalog?sort=id-asc&amp;active_dialog_slug=vkusnye-ovoshchi&amp;per_page=20&amp;page=20" TargetMode="External"/><Relationship Id="rId633" Type="http://schemas.openxmlformats.org/officeDocument/2006/relationships/hyperlink" Target="http://alex-book.ru/catalog?sort=id-asc&amp;active_dialog_slug=azbuka-malchikam&amp;per_page=20&amp;page=36" TargetMode="External"/><Relationship Id="rId67" Type="http://schemas.openxmlformats.org/officeDocument/2006/relationships/hyperlink" Target="http://alex-book.ru/catalog?categories%5b%5d=seriya-solnyshko&amp;categories%5b%5d=seriya-v-podarok-skazka&amp;active_dialog_slug=koshkin-dom&amp;per_page=20&amp;page=1" TargetMode="External"/><Relationship Id="rId272" Type="http://schemas.openxmlformats.org/officeDocument/2006/relationships/hyperlink" Target="http://alex-book.ru/catalog?sort=id-asc&amp;active_dialog_slug=dvenadcat-mesyacev-2&amp;per_page=20&amp;page=46" TargetMode="External"/><Relationship Id="rId577" Type="http://schemas.openxmlformats.org/officeDocument/2006/relationships/hyperlink" Target="http://alex-book.ru/catalog?sort=id-asc&amp;active_dialog_slug=u-nas-segodnya-vecherinka&amp;per_page=20&amp;page=11" TargetMode="External"/><Relationship Id="rId700" Type="http://schemas.openxmlformats.org/officeDocument/2006/relationships/hyperlink" Target="https://slovo-book.ru/cover/9785912822360.jpg" TargetMode="External"/><Relationship Id="rId132" Type="http://schemas.openxmlformats.org/officeDocument/2006/relationships/hyperlink" Target="http://alex-book.ru/catalog?sort=id-asc&amp;active_dialog_slug=belochka-2&amp;per_page=20&amp;page=12" TargetMode="External"/><Relationship Id="rId437" Type="http://schemas.openxmlformats.org/officeDocument/2006/relationships/hyperlink" Target="http://alex-book.ru/catalog?sort=id-asc&amp;active_dialog_slug=raz-dva-tri&amp;per_page=20&amp;page=34" TargetMode="External"/><Relationship Id="rId644" Type="http://schemas.openxmlformats.org/officeDocument/2006/relationships/hyperlink" Target="http://alex-book.ru/catalog?sort=id-asc&amp;active_dialog_slug=ya-uchus-chitat&amp;per_page=20&amp;page=39" TargetMode="External"/><Relationship Id="rId283" Type="http://schemas.openxmlformats.org/officeDocument/2006/relationships/hyperlink" Target="http://alex-book.ru/catalog?sort=id-asc&amp;active_dialog_slug=lyubimaya-mama&amp;per_page=20&amp;page=36" TargetMode="External"/><Relationship Id="rId490" Type="http://schemas.openxmlformats.org/officeDocument/2006/relationships/hyperlink" Target="http://alex-book.ru/catalog?sort=id-asc&amp;active_dialog_slug=po-dorogam-i-moryam&amp;per_page=20&amp;page=14" TargetMode="External"/><Relationship Id="rId504" Type="http://schemas.openxmlformats.org/officeDocument/2006/relationships/hyperlink" Target="http://alex-book.ru/catalog?sort=id-asc&amp;active_dialog_slug=azbuka-dlya-malchikov&amp;per_page=20&amp;page=10" TargetMode="External"/><Relationship Id="rId711" Type="http://schemas.openxmlformats.org/officeDocument/2006/relationships/hyperlink" Target="http://alex-book.ru/catalog?sort=id-asc&amp;active_dialog_slug=v-mire-zhivotnyh&amp;per_page=20&amp;page=39" TargetMode="External"/><Relationship Id="rId78" Type="http://schemas.openxmlformats.org/officeDocument/2006/relationships/hyperlink" Target="http://alex-book.ru/catalog?sort=id-asc&amp;active_dialog_slug=obuchenie-gramote-uchimsya-pisat-bukvy-i-slova-chast-3&amp;per_page=20&amp;page=25" TargetMode="External"/><Relationship Id="rId143" Type="http://schemas.openxmlformats.org/officeDocument/2006/relationships/hyperlink" Target="http://alex-book.ru/catalog?sort=id-asc&amp;active_dialog_slug=k-chukovskiy-aybolit&amp;per_page=20&amp;page=37" TargetMode="External"/><Relationship Id="rId350" Type="http://schemas.openxmlformats.org/officeDocument/2006/relationships/hyperlink" Target="http://alex-book.ru/catalog?sort=id-asc&amp;active_dialog_slug=knizhka-o-tehnike&amp;per_page=20&amp;page=48" TargetMode="External"/><Relationship Id="rId588" Type="http://schemas.openxmlformats.org/officeDocument/2006/relationships/hyperlink" Target="http://alex-book.ru/catalog?sort=id-asc&amp;active_dialog_slug=dlya-malenkih-princess-2&amp;per_page=20&amp;page=22" TargetMode="External"/><Relationship Id="rId9" Type="http://schemas.openxmlformats.org/officeDocument/2006/relationships/hyperlink" Target="http://alex-book.ru/catalog?sort=id-asc&amp;active_dialog_slug=mashiny&amp;per_page=20&amp;page=6" TargetMode="External"/><Relationship Id="rId210" Type="http://schemas.openxmlformats.org/officeDocument/2006/relationships/hyperlink" Target="http://alex-book.ru/catalog?sort=id-asc&amp;active_dialog_slug=veselye-risunki-2&amp;per_page=20&amp;page=15" TargetMode="External"/><Relationship Id="rId448" Type="http://schemas.openxmlformats.org/officeDocument/2006/relationships/hyperlink" Target="http://alex-book.ru/catalog?sort=id-asc&amp;active_dialog_slug=skazki-i-poteshki-oblozhka-s-zolotoy-folgoy&amp;per_page=20&amp;page=39" TargetMode="External"/><Relationship Id="rId655" Type="http://schemas.openxmlformats.org/officeDocument/2006/relationships/hyperlink" Target="http://alex-book.ru/catalog?sort=id-asc&amp;active_dialog_slug=moi-lyubimye-princessy-2&amp;per_page=20&amp;page=22" TargetMode="External"/><Relationship Id="rId294" Type="http://schemas.openxmlformats.org/officeDocument/2006/relationships/hyperlink" Target="http://alex-book.ru/catalog?sort=id-asc&amp;active_dialog_slug=uchimsya-pisat&amp;per_page=20&amp;page=32" TargetMode="External"/><Relationship Id="rId308" Type="http://schemas.openxmlformats.org/officeDocument/2006/relationships/hyperlink" Target="http://alex-book.ru/catalog?sort=id-asc&amp;active_dialog_slug=voennye-korabli&amp;per_page=20&amp;page=19" TargetMode="External"/><Relationship Id="rId515" Type="http://schemas.openxmlformats.org/officeDocument/2006/relationships/hyperlink" Target="http://alex-book.ru/catalog?sort=id-asc&amp;active_dialog_slug=zabavnye-zveryata-2&amp;per_page=20&amp;page=21" TargetMode="External"/><Relationship Id="rId722" Type="http://schemas.openxmlformats.org/officeDocument/2006/relationships/hyperlink" Target="http://alex-book.ru/catalog?sort=id-asc&amp;active_dialog_slug=neotlozhnye-dela&amp;per_page=20&amp;page=46" TargetMode="External"/><Relationship Id="rId89" Type="http://schemas.openxmlformats.org/officeDocument/2006/relationships/hyperlink" Target="http://alex-book.ru/catalog?sort=id-asc&amp;active_dialog_slug=podemnyy-kran&amp;per_page=20&amp;page=8" TargetMode="External"/><Relationship Id="rId154" Type="http://schemas.openxmlformats.org/officeDocument/2006/relationships/hyperlink" Target="http://alex-book.ru/catalog?sort=id-asc&amp;active_dialog_slug=matematika-skladyvaem-i-vychitaem&amp;per_page=20&amp;page=26" TargetMode="External"/><Relationship Id="rId361" Type="http://schemas.openxmlformats.org/officeDocument/2006/relationships/hyperlink" Target="http://alex-book.ru/catalog?sort=id-asc&amp;active_dialog_slug=v-gostyah-u-zveryat&amp;per_page=20&amp;page=42" TargetMode="External"/><Relationship Id="rId599" Type="http://schemas.openxmlformats.org/officeDocument/2006/relationships/hyperlink" Target="http://alex-book.ru/catalog?sort=id-asc&amp;active_dialog_slug=moya-azbuka&amp;per_page=20&amp;page=22" TargetMode="External"/><Relationship Id="rId459" Type="http://schemas.openxmlformats.org/officeDocument/2006/relationships/hyperlink" Target="http://alex-book.ru/catalog?sort=id-asc&amp;active_dialog_slug=malenkomu-hudozhniku&amp;per_page=20&amp;page=15" TargetMode="External"/><Relationship Id="rId666" Type="http://schemas.openxmlformats.org/officeDocument/2006/relationships/hyperlink" Target="http://www.slovo-book.ru/coveran/9785912824371.jpg" TargetMode="External"/><Relationship Id="rId16" Type="http://schemas.openxmlformats.org/officeDocument/2006/relationships/hyperlink" Target="http://alex-book.ru/catalog?sort=id-asc&amp;active_dialog_slug=my-risuem-2&amp;per_page=20&amp;page=17" TargetMode="External"/><Relationship Id="rId221" Type="http://schemas.openxmlformats.org/officeDocument/2006/relationships/hyperlink" Target="http://alex-book.ru/catalog?sort=id-asc&amp;active_dialog_slug=k-chukovskiy-telefon&amp;per_page=20&amp;page=37" TargetMode="External"/><Relationship Id="rId319" Type="http://schemas.openxmlformats.org/officeDocument/2006/relationships/hyperlink" Target="http://alex-book.ru/catalog?sort=id-asc&amp;active_dialog_slug=mashiny-pomoshchniki&amp;per_page=20&amp;page=18" TargetMode="External"/><Relationship Id="rId526" Type="http://schemas.openxmlformats.org/officeDocument/2006/relationships/hyperlink" Target="http://alex-book.ru/catalog?sort=id-asc&amp;active_dialog_slug=bremenskie-muzykanty&amp;per_page=20&amp;page=36" TargetMode="External"/><Relationship Id="rId733" Type="http://schemas.openxmlformats.org/officeDocument/2006/relationships/hyperlink" Target="http://alex-book.ru/catalog?tags%5b%5d=novinka&amp;sort=id-asc&amp;active_dialog_slug=sobachki&amp;per_page=20&amp;page=1" TargetMode="External"/><Relationship Id="rId165" Type="http://schemas.openxmlformats.org/officeDocument/2006/relationships/hyperlink" Target="http://alex-book.ru/catalog?sort=id-asc&amp;active_dialog_slug=pyh&amp;per_page=20&amp;page=45" TargetMode="External"/><Relationship Id="rId372" Type="http://schemas.openxmlformats.org/officeDocument/2006/relationships/hyperlink" Target="http://alex-book.ru/catalog?sort=id-asc&amp;active_dialog_slug=geometricheskie-figury-3&amp;per_page=20&amp;page=44" TargetMode="External"/><Relationship Id="rId677" Type="http://schemas.openxmlformats.org/officeDocument/2006/relationships/hyperlink" Target="http://alex-book.ru/catalog?sort=id-asc&amp;active_dialog_slug=matematika-skladyvaem-i-vychitaem-do-20-chast-2&amp;per_page=20&amp;page=26" TargetMode="External"/><Relationship Id="rId232" Type="http://schemas.openxmlformats.org/officeDocument/2006/relationships/hyperlink" Target="https://www.slovo-book.ru/cover/9785912826627.jpg" TargetMode="External"/><Relationship Id="rId27" Type="http://schemas.openxmlformats.org/officeDocument/2006/relationships/hyperlink" Target="http://alex-book.ru/catalog?sort=id-asc&amp;active_dialog_slug=yarkie-kraski&amp;per_page=20&amp;page=7" TargetMode="External"/><Relationship Id="rId537" Type="http://schemas.openxmlformats.org/officeDocument/2006/relationships/hyperlink" Target="http://www.slovo-book.ru/coveran/9785912827556.jpg" TargetMode="External"/><Relationship Id="rId744" Type="http://schemas.openxmlformats.org/officeDocument/2006/relationships/hyperlink" Target="http://alex-book.ru/catalog?search=%D1%80%D0%B8%D1%81%D1%83%D0%B5%D0%BC&amp;active_dialog_slug=risuem-po-konturu&amp;per_page=20&amp;page=1" TargetMode="External"/><Relationship Id="rId80" Type="http://schemas.openxmlformats.org/officeDocument/2006/relationships/hyperlink" Target="http://alex-book.ru/catalog?sort=id-asc&amp;active_dialog_slug=anya&amp;per_page=20&amp;page=22" TargetMode="External"/><Relationship Id="rId176" Type="http://schemas.openxmlformats.org/officeDocument/2006/relationships/hyperlink" Target="http://alex-book.ru/catalog?sort=id-asc&amp;active_dialog_slug=v-nashem-dvore&amp;per_page=20&amp;page=44" TargetMode="External"/><Relationship Id="rId383" Type="http://schemas.openxmlformats.org/officeDocument/2006/relationships/hyperlink" Target="http://alex-book.ru/catalog?sort=id-asc&amp;active_dialog_slug=o-zveryatah&amp;per_page=20&amp;page=43" TargetMode="External"/><Relationship Id="rId590" Type="http://schemas.openxmlformats.org/officeDocument/2006/relationships/hyperlink" Target="http://alex-book.ru/catalog?sort=id-asc&amp;active_dialog_slug=chudesnaya-tehnika&amp;per_page=20&amp;page=22" TargetMode="External"/><Relationship Id="rId604" Type="http://schemas.openxmlformats.org/officeDocument/2006/relationships/hyperlink" Target="http://alex-book.ru/catalog?sort=id-asc&amp;active_dialog_slug=gusi-lebedi&amp;per_page=20&amp;page=36" TargetMode="External"/><Relationship Id="rId243" Type="http://schemas.openxmlformats.org/officeDocument/2006/relationships/hyperlink" Target="http://alex-book.ru/catalog?sort=id-asc&amp;active_dialog_slug=devochkam-2&amp;per_page=20&amp;page=16" TargetMode="External"/><Relationship Id="rId450" Type="http://schemas.openxmlformats.org/officeDocument/2006/relationships/hyperlink" Target="http://alex-book.ru/catalog?sort=id-asc&amp;active_dialog_slug=zhivotnyy-mir-zemli-oblozhka-s-zolotoy-folgoy&amp;per_page=20&amp;page=39" TargetMode="External"/><Relationship Id="rId688" Type="http://schemas.openxmlformats.org/officeDocument/2006/relationships/hyperlink" Target="http://alex-book.ru/catalog?categories%5b%5d=vodnaya-raskraska&amp;active_dialog_slug=myshonok-2&amp;per_page=20&amp;page=1" TargetMode="External"/><Relationship Id="rId38" Type="http://schemas.openxmlformats.org/officeDocument/2006/relationships/hyperlink" Target="http://alex-book.ru/catalog?sort=id-asc&amp;active_dialog_slug=veselye-stihi&amp;per_page=20&amp;page=48" TargetMode="External"/><Relationship Id="rId103" Type="http://schemas.openxmlformats.org/officeDocument/2006/relationships/hyperlink" Target="http://alex-book.ru/catalog?sort=id-asc&amp;active_dialog_slug=edem-plavaem-letaem-6&amp;per_page=20&amp;page=16" TargetMode="External"/><Relationship Id="rId310" Type="http://schemas.openxmlformats.org/officeDocument/2006/relationships/hyperlink" Target="http://alex-book.ru/catalog?sort=id-asc&amp;active_dialog_slug=raskras-sam-propisi&amp;per_page=20&amp;page=34" TargetMode="External"/><Relationship Id="rId548" Type="http://schemas.openxmlformats.org/officeDocument/2006/relationships/hyperlink" Target="http://alex-book.ru/catalog?sort=id-asc&amp;active_dialog_slug=zabavnye-zanyatiya&amp;per_page=20&amp;page=21" TargetMode="External"/><Relationship Id="rId91" Type="http://schemas.openxmlformats.org/officeDocument/2006/relationships/hyperlink" Target="http://alex-book.ru/catalog?sort=id-asc&amp;active_dialog_slug=medved&amp;per_page=20&amp;page=7" TargetMode="External"/><Relationship Id="rId187" Type="http://schemas.openxmlformats.org/officeDocument/2006/relationships/hyperlink" Target="http://alex-book.ru/catalog?sort=id-asc&amp;active_dialog_slug=vertolety&amp;per_page=20&amp;page=19" TargetMode="External"/><Relationship Id="rId394" Type="http://schemas.openxmlformats.org/officeDocument/2006/relationships/hyperlink" Target="http://www.slovo-book.ru/cover/9785912826672.jpg" TargetMode="External"/><Relationship Id="rId408" Type="http://schemas.openxmlformats.org/officeDocument/2006/relationships/hyperlink" Target="http://alex-book.ru/catalog?sort=id-asc&amp;active_dialog_slug=vremena-goda&amp;per_page=20&amp;page=40" TargetMode="External"/><Relationship Id="rId615" Type="http://schemas.openxmlformats.org/officeDocument/2006/relationships/hyperlink" Target="http://alex-book.ru/catalog?sort=id-asc&amp;active_dialog_slug=veselye-uroki-2&amp;per_page=20&amp;page=24" TargetMode="External"/><Relationship Id="rId254" Type="http://schemas.openxmlformats.org/officeDocument/2006/relationships/hyperlink" Target="http://alex-book.ru/catalog?sort=id-asc&amp;active_dialog_slug=schitaem-i-risuem&amp;per_page=20&amp;page=17" TargetMode="External"/><Relationship Id="rId699" Type="http://schemas.openxmlformats.org/officeDocument/2006/relationships/hyperlink" Target="http://www.slovo-book.ru/cover/9785000335598.jpg" TargetMode="External"/><Relationship Id="rId49" Type="http://schemas.openxmlformats.org/officeDocument/2006/relationships/hyperlink" Target="http://alex-book.ru/catalog?sort=id-asc&amp;active_dialog_slug=veselye-stishki&amp;per_page=20&amp;page=45" TargetMode="External"/><Relationship Id="rId114" Type="http://schemas.openxmlformats.org/officeDocument/2006/relationships/hyperlink" Target="http://alex-book.ru/catalog?sort=id-asc&amp;active_dialog_slug=kto-gde-zhivet-3&amp;per_page=20&amp;page=37" TargetMode="External"/><Relationship Id="rId461" Type="http://schemas.openxmlformats.org/officeDocument/2006/relationships/hyperlink" Target="http://alex-book.ru/catalog?sort=id-asc&amp;active_dialog_slug=moi-kukly&amp;per_page=20&amp;page=15" TargetMode="External"/><Relationship Id="rId559" Type="http://schemas.openxmlformats.org/officeDocument/2006/relationships/hyperlink" Target="http://alex-book.ru/catalog?sort=id-asc&amp;active_dialog_slug=dana&amp;per_page=20&amp;page=22" TargetMode="External"/><Relationship Id="rId198" Type="http://schemas.openxmlformats.org/officeDocument/2006/relationships/hyperlink" Target="http://www.slovo-book.ru/cover/4673738097992.jpg" TargetMode="External"/><Relationship Id="rId321" Type="http://schemas.openxmlformats.org/officeDocument/2006/relationships/hyperlink" Target="http://alex-book.ru/catalog?sort=id-asc&amp;active_dialog_slug=azbuka-10&amp;per_page=20&amp;page=37" TargetMode="External"/><Relationship Id="rId419" Type="http://schemas.openxmlformats.org/officeDocument/2006/relationships/hyperlink" Target="http://alex-book.ru/catalog?sort=id-asc&amp;active_dialog_slug=ozornye-zveryata&amp;per_page=20&amp;page=20" TargetMode="External"/><Relationship Id="rId626" Type="http://schemas.openxmlformats.org/officeDocument/2006/relationships/hyperlink" Target="http://alex-book.ru/catalog?sort=id-asc&amp;active_dialog_slug=lisa-zayac-i-petuh&amp;per_page=20&amp;page=35" TargetMode="External"/><Relationship Id="rId265" Type="http://schemas.openxmlformats.org/officeDocument/2006/relationships/hyperlink" Target="http://alex-book.ru/catalog?sort=id-asc&amp;active_dialog_slug=lisichka-sestrichka-i-seryy-volk&amp;per_page=20&amp;page=35" TargetMode="External"/><Relationship Id="rId472" Type="http://schemas.openxmlformats.org/officeDocument/2006/relationships/hyperlink" Target="http://alex-book.ru/catalog?sort=id-asc&amp;active_dialog_slug=malenkie-ledi&amp;per_page=20&amp;page=12" TargetMode="External"/><Relationship Id="rId125" Type="http://schemas.openxmlformats.org/officeDocument/2006/relationships/hyperlink" Target="http://alex-book.ru/catalog?sort=id-asc&amp;active_dialog_slug=malchikam&amp;per_page=20&amp;page=13" TargetMode="External"/><Relationship Id="rId332" Type="http://schemas.openxmlformats.org/officeDocument/2006/relationships/hyperlink" Target="http://alex-book.ru/catalog?sort=id-asc&amp;active_dialog_slug=matematika-uchimsya-reshat-zadachi-dlya-samyh-malenkih&amp;per_page=20&amp;page=25" TargetMode="External"/><Relationship Id="rId637" Type="http://schemas.openxmlformats.org/officeDocument/2006/relationships/hyperlink" Target="http://alex-book.ru/catalog?sort=id-asc&amp;active_dialog_slug=gusi-moi-gusi-2&amp;per_page=20&amp;page=36" TargetMode="External"/><Relationship Id="rId276" Type="http://schemas.openxmlformats.org/officeDocument/2006/relationships/hyperlink" Target="http://alex-book.ru/catalog?sort=id-asc&amp;active_dialog_slug=lyubopytnyy-kotenok&amp;per_page=20&amp;page=12" TargetMode="External"/><Relationship Id="rId483" Type="http://schemas.openxmlformats.org/officeDocument/2006/relationships/hyperlink" Target="http://alex-book.ru/catalog?sort=id-asc&amp;active_dialog_slug=matematika-chast-1&amp;per_page=20&amp;page=25" TargetMode="External"/><Relationship Id="rId690" Type="http://schemas.openxmlformats.org/officeDocument/2006/relationships/hyperlink" Target="http://alex-book.ru/catalog?categories%5b%5d=vodnaya-raskraska&amp;active_dialog_slug=tigrenok-2&amp;per_page=20&amp;page=1" TargetMode="External"/><Relationship Id="rId704" Type="http://schemas.openxmlformats.org/officeDocument/2006/relationships/hyperlink" Target="https://alex-book.ru/catalog?search=%D0%9A%D1%80%D0%B0%D1%81%D0%B0&amp;active_dialog_slug=krasavicy-3&amp;per_page=20&amp;page=1" TargetMode="External"/><Relationship Id="rId40" Type="http://schemas.openxmlformats.org/officeDocument/2006/relationships/hyperlink" Target="http://alex-book.ru/catalog?sort=id-asc&amp;active_dialog_slug=azbuka-13&amp;per_page=20&amp;page=48" TargetMode="External"/><Relationship Id="rId136" Type="http://schemas.openxmlformats.org/officeDocument/2006/relationships/hyperlink" Target="http://alex-book.ru/catalog?sort=id-asc&amp;active_dialog_slug=igrushki-dlya-malchikov&amp;per_page=20&amp;page=19" TargetMode="External"/><Relationship Id="rId343" Type="http://schemas.openxmlformats.org/officeDocument/2006/relationships/hyperlink" Target="http://alex-book.ru/catalog?sort=id-asc&amp;active_dialog_slug=zayac-hvasta-2&amp;per_page=20&amp;page=46" TargetMode="External"/><Relationship Id="rId550" Type="http://schemas.openxmlformats.org/officeDocument/2006/relationships/hyperlink" Target="http://alex-book.ru/catalog?sort=id-asc&amp;active_dialog_slug=ot-slona-do-begemota&amp;per_page=20&amp;page=21" TargetMode="External"/><Relationship Id="rId203" Type="http://schemas.openxmlformats.org/officeDocument/2006/relationships/hyperlink" Target="http://alex-book.ru/catalog?sort=id-asc&amp;active_dialog_slug=davay-druzhit-2&amp;per_page=20&amp;page=37" TargetMode="External"/><Relationship Id="rId648" Type="http://schemas.openxmlformats.org/officeDocument/2006/relationships/hyperlink" Target="http://alex-book.ru/catalog?sort=id-asc&amp;active_dialog_slug=risuem-figury&amp;per_page=20&amp;page=33" TargetMode="External"/><Relationship Id="rId287" Type="http://schemas.openxmlformats.org/officeDocument/2006/relationships/hyperlink" Target="http://alex-book.ru/catalog?sort=id-asc&amp;active_dialog_slug=petushok-i-bobovoe-zernyshko-2&amp;per_page=20&amp;page=47" TargetMode="External"/><Relationship Id="rId410" Type="http://schemas.openxmlformats.org/officeDocument/2006/relationships/hyperlink" Target="http://alex-book.ru/catalog?sort=id-asc&amp;active_dialog_slug=vita&amp;per_page=20&amp;page=22" TargetMode="External"/><Relationship Id="rId494" Type="http://schemas.openxmlformats.org/officeDocument/2006/relationships/hyperlink" Target="http://alex-book.ru/catalog?sort=id-asc&amp;active_dialog_slug=bolshoe-puteshestvie&amp;per_page=20&amp;page=13" TargetMode="External"/><Relationship Id="rId508" Type="http://schemas.openxmlformats.org/officeDocument/2006/relationships/hyperlink" Target="http://www.slovo-book.ru/cover/9785912828102.jpg" TargetMode="External"/><Relationship Id="rId715" Type="http://schemas.openxmlformats.org/officeDocument/2006/relationships/hyperlink" Target="http://alex-book.ru/catalog?sort=id-asc&amp;active_dialog_slug=a-barto-kniga-stihov&amp;per_page=20&amp;page=40" TargetMode="External"/><Relationship Id="rId147" Type="http://schemas.openxmlformats.org/officeDocument/2006/relationships/hyperlink" Target="http://alex-book.ru/catalog?sort=id-asc&amp;active_dialog_slug=progulka-po-moryu&amp;per_page=20&amp;page=9" TargetMode="External"/><Relationship Id="rId354" Type="http://schemas.openxmlformats.org/officeDocument/2006/relationships/hyperlink" Target="http://alex-book.ru/catalog?sort=id-asc&amp;active_dialog_slug=zagadki-dlya-malyshey&amp;per_page=20&amp;page=47" TargetMode="External"/><Relationship Id="rId51" Type="http://schemas.openxmlformats.org/officeDocument/2006/relationships/hyperlink" Target="http://alex-book.ru/catalog?sort=id-asc&amp;active_dialog_slug=bukvar-gorbacheva-t-a&amp;per_page=20&amp;page=39" TargetMode="External"/><Relationship Id="rId561" Type="http://schemas.openxmlformats.org/officeDocument/2006/relationships/hyperlink" Target="http://alex-book.ru/catalog?sort=id-asc&amp;active_dialog_slug=na-doroge&amp;per_page=20&amp;page=24" TargetMode="External"/><Relationship Id="rId659" Type="http://schemas.openxmlformats.org/officeDocument/2006/relationships/hyperlink" Target="http://alex-book.ru/catalog?sort=id-asc&amp;active_dialog_slug=k-chukovskiy-skazki-i-stihi&amp;per_page=20&amp;page=41" TargetMode="External"/><Relationship Id="rId214" Type="http://schemas.openxmlformats.org/officeDocument/2006/relationships/hyperlink" Target="http://alex-book.ru/catalog?sort=id-asc&amp;active_dialog_slug=avtomobili-bolshogo-goroda&amp;per_page=20&amp;page=16" TargetMode="External"/><Relationship Id="rId298" Type="http://schemas.openxmlformats.org/officeDocument/2006/relationships/hyperlink" Target="http://alex-book.ru/catalog?sort=id-asc&amp;active_dialog_slug=pochitaem-teremok&amp;per_page=20&amp;page=10" TargetMode="External"/><Relationship Id="rId421" Type="http://schemas.openxmlformats.org/officeDocument/2006/relationships/hyperlink" Target="http://alex-book.ru/catalog?sort=id-asc&amp;active_dialog_slug=malyshu-2&amp;per_page=20&amp;page=18" TargetMode="External"/><Relationship Id="rId519" Type="http://schemas.openxmlformats.org/officeDocument/2006/relationships/hyperlink" Target="http://alex-book.ru/catalog?sort=id-asc&amp;active_dialog_slug=ya-uchus-vyrezat&amp;per_page=20&amp;page=24" TargetMode="External"/><Relationship Id="rId158" Type="http://schemas.openxmlformats.org/officeDocument/2006/relationships/hyperlink" Target="http://alex-book.ru/catalog?sort=id-asc&amp;active_dialog_slug=gonki&amp;per_page=20&amp;page=9" TargetMode="External"/><Relationship Id="rId726" Type="http://schemas.openxmlformats.org/officeDocument/2006/relationships/hyperlink" Target="http://alex-book.ru/declarations" TargetMode="External"/><Relationship Id="rId62" Type="http://schemas.openxmlformats.org/officeDocument/2006/relationships/hyperlink" Target="http://alex-book.ru/catalog?sort=id-asc&amp;active_dialog_slug=mashiny-2&amp;per_page=20&amp;page=20" TargetMode="External"/><Relationship Id="rId365" Type="http://schemas.openxmlformats.org/officeDocument/2006/relationships/hyperlink" Target="http://alex-book.ru/catalog?sort=id-asc&amp;active_dialog_slug=lesnye-druzya&amp;per_page=20&amp;page=42" TargetMode="External"/><Relationship Id="rId572" Type="http://schemas.openxmlformats.org/officeDocument/2006/relationships/hyperlink" Target="http://alex-book.ru/catalog?sort=id-asc&amp;active_dialog_slug=o-zhivotnyh&amp;per_page=20&amp;page=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74"/>
  <sheetViews>
    <sheetView tabSelected="1" view="pageBreakPreview" zoomScale="70" zoomScaleNormal="80" zoomScaleSheetLayoutView="70" workbookViewId="0">
      <selection activeCell="B5" sqref="B5"/>
    </sheetView>
  </sheetViews>
  <sheetFormatPr defaultRowHeight="15" x14ac:dyDescent="0.3"/>
  <cols>
    <col min="1" max="1" width="5.33203125" style="2" customWidth="1"/>
    <col min="2" max="2" width="19.33203125" style="20" customWidth="1"/>
    <col min="3" max="3" width="9.88671875" style="21" customWidth="1"/>
    <col min="4" max="4" width="66.109375" style="34" customWidth="1"/>
    <col min="5" max="5" width="9.88671875" style="45" customWidth="1"/>
    <col min="6" max="6" width="28.88671875" style="55" customWidth="1"/>
    <col min="7" max="7" width="21.6640625" style="154" customWidth="1"/>
    <col min="8" max="8" width="17.88671875" style="2" customWidth="1"/>
    <col min="9" max="9" width="14.44140625" style="74" customWidth="1"/>
    <col min="10" max="10" width="12.88671875" style="55" hidden="1" customWidth="1"/>
    <col min="11" max="11" width="9.88671875" style="2" customWidth="1"/>
    <col min="12" max="12" width="11.33203125" style="103" customWidth="1"/>
    <col min="13" max="13" width="13.44140625" style="2" customWidth="1"/>
    <col min="14" max="14" width="10.44140625" style="2" customWidth="1"/>
    <col min="15" max="16" width="14.5546875" style="2" hidden="1" customWidth="1"/>
    <col min="17" max="17" width="9.109375" customWidth="1"/>
    <col min="18" max="18" width="78.33203125" hidden="1" customWidth="1"/>
    <col min="19" max="21" width="9.109375" customWidth="1"/>
  </cols>
  <sheetData>
    <row r="1" spans="1:18" ht="28.5" customHeight="1" x14ac:dyDescent="0.3">
      <c r="A1" s="1"/>
      <c r="B1" s="1"/>
      <c r="D1" s="33"/>
      <c r="E1" s="33"/>
      <c r="F1" s="54"/>
      <c r="G1" s="145"/>
      <c r="I1" s="69"/>
      <c r="J1" s="75"/>
      <c r="L1" s="133"/>
      <c r="M1" s="75"/>
    </row>
    <row r="2" spans="1:18" ht="28.5" customHeight="1" x14ac:dyDescent="0.3">
      <c r="A2" s="1"/>
      <c r="B2" s="1"/>
      <c r="D2" s="33"/>
      <c r="E2" s="33"/>
      <c r="F2" s="54"/>
      <c r="G2" s="145"/>
      <c r="I2" s="69"/>
      <c r="J2" s="75"/>
      <c r="L2" s="133"/>
      <c r="M2" s="75"/>
    </row>
    <row r="3" spans="1:18" ht="64.2" customHeight="1" x14ac:dyDescent="0.3">
      <c r="A3" s="1"/>
      <c r="B3" s="1"/>
      <c r="D3" s="33"/>
      <c r="E3" s="33"/>
      <c r="F3" s="54"/>
      <c r="G3" s="145"/>
      <c r="I3" s="69"/>
      <c r="J3" s="75"/>
      <c r="K3" s="86"/>
      <c r="L3" s="133"/>
      <c r="M3" s="75"/>
    </row>
    <row r="4" spans="1:18" s="2" customFormat="1" ht="30" customHeight="1" thickBot="1" x14ac:dyDescent="0.45">
      <c r="B4" s="12"/>
      <c r="C4" s="85"/>
      <c r="D4" s="138" t="s">
        <v>906</v>
      </c>
      <c r="E4" s="139" t="s">
        <v>1004</v>
      </c>
      <c r="F4" s="158"/>
      <c r="G4" s="157"/>
      <c r="H4" s="62"/>
      <c r="I4" s="63"/>
      <c r="J4" s="70"/>
      <c r="K4" s="87" t="s">
        <v>967</v>
      </c>
      <c r="L4" s="134">
        <v>50</v>
      </c>
      <c r="M4" s="104" t="s">
        <v>554</v>
      </c>
      <c r="Q4" s="111" t="s">
        <v>623</v>
      </c>
    </row>
    <row r="5" spans="1:18" s="2" customFormat="1" ht="30" customHeight="1" thickTop="1" x14ac:dyDescent="0.3">
      <c r="B5" s="12"/>
      <c r="D5" s="192" t="s">
        <v>909</v>
      </c>
      <c r="E5" s="306" t="s">
        <v>937</v>
      </c>
      <c r="F5" s="307"/>
      <c r="G5" s="308"/>
      <c r="H5" s="63"/>
      <c r="I5" s="70"/>
      <c r="J5" s="76"/>
      <c r="K5" s="88" t="s">
        <v>968</v>
      </c>
      <c r="L5" s="302">
        <f>M872</f>
        <v>0</v>
      </c>
      <c r="M5" s="302"/>
      <c r="Q5" s="111"/>
    </row>
    <row r="6" spans="1:18" s="2" customFormat="1" ht="36.75" customHeight="1" thickBot="1" x14ac:dyDescent="0.35">
      <c r="B6" s="12"/>
      <c r="D6" s="192" t="s">
        <v>908</v>
      </c>
      <c r="E6" s="309"/>
      <c r="F6" s="310"/>
      <c r="G6" s="311"/>
      <c r="H6" s="63"/>
      <c r="I6" s="70"/>
      <c r="J6" s="76"/>
      <c r="K6" s="88" t="s">
        <v>966</v>
      </c>
      <c r="L6" s="303">
        <f>N872</f>
        <v>0</v>
      </c>
      <c r="M6" s="303"/>
      <c r="Q6"/>
    </row>
    <row r="7" spans="1:18" s="2" customFormat="1" ht="28.95" customHeight="1" thickTop="1" x14ac:dyDescent="0.4">
      <c r="B7" s="12"/>
      <c r="C7" s="138"/>
      <c r="D7" s="138" t="s">
        <v>907</v>
      </c>
      <c r="E7" s="209"/>
      <c r="F7" s="210"/>
      <c r="G7" s="146"/>
      <c r="H7" s="63"/>
      <c r="I7" s="70"/>
      <c r="J7" s="76"/>
      <c r="K7" s="88" t="s">
        <v>969</v>
      </c>
      <c r="L7" s="302">
        <f>L6/15*0.0323</f>
        <v>0</v>
      </c>
      <c r="M7" s="302"/>
      <c r="Q7" s="111"/>
    </row>
    <row r="8" spans="1:18" ht="41.4" x14ac:dyDescent="0.3">
      <c r="A8" s="248" t="s">
        <v>0</v>
      </c>
      <c r="B8" s="13"/>
      <c r="C8" s="22"/>
      <c r="D8" s="35" t="s">
        <v>32</v>
      </c>
      <c r="E8" s="3"/>
      <c r="F8" s="3"/>
      <c r="G8" s="147" t="s">
        <v>535</v>
      </c>
      <c r="H8" s="64" t="s">
        <v>537</v>
      </c>
      <c r="I8" s="64" t="s">
        <v>538</v>
      </c>
      <c r="J8" s="77" t="s">
        <v>539</v>
      </c>
      <c r="K8" s="89" t="s">
        <v>547</v>
      </c>
      <c r="L8" s="97" t="s">
        <v>553</v>
      </c>
      <c r="M8" s="245" t="s">
        <v>555</v>
      </c>
      <c r="N8" s="105" t="s">
        <v>970</v>
      </c>
      <c r="O8" s="105" t="s">
        <v>851</v>
      </c>
      <c r="P8" s="105" t="s">
        <v>850</v>
      </c>
      <c r="R8" s="161"/>
    </row>
    <row r="9" spans="1:18" s="2" customFormat="1" ht="45.6" customHeight="1" x14ac:dyDescent="0.3">
      <c r="A9" s="297" t="s">
        <v>652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84"/>
      <c r="M9" s="106"/>
      <c r="N9" s="107"/>
      <c r="O9" s="56"/>
      <c r="P9" s="179"/>
      <c r="R9" s="164"/>
    </row>
    <row r="10" spans="1:18" s="2" customFormat="1" ht="60.75" customHeight="1" x14ac:dyDescent="0.3">
      <c r="A10" s="291" t="s">
        <v>565</v>
      </c>
      <c r="B10" s="292"/>
      <c r="C10" s="292"/>
      <c r="D10" s="292"/>
      <c r="E10" s="299"/>
      <c r="F10" s="289" t="s">
        <v>584</v>
      </c>
      <c r="G10" s="289"/>
      <c r="H10" s="289"/>
      <c r="I10" s="289"/>
      <c r="J10" s="289"/>
      <c r="K10" s="290"/>
      <c r="L10" s="102"/>
      <c r="M10" s="106"/>
      <c r="O10" s="56"/>
      <c r="P10" s="56"/>
      <c r="R10" s="164"/>
    </row>
    <row r="11" spans="1:18" s="2" customFormat="1" ht="126" customHeight="1" x14ac:dyDescent="0.3">
      <c r="A11" s="180">
        <v>1</v>
      </c>
      <c r="B11" s="132"/>
      <c r="C11" s="113" t="s">
        <v>29</v>
      </c>
      <c r="D11" s="36" t="s">
        <v>1001</v>
      </c>
      <c r="E11" s="29"/>
      <c r="F11" s="50"/>
      <c r="G11" s="112">
        <v>9785908039307</v>
      </c>
      <c r="H11" s="67">
        <v>36</v>
      </c>
      <c r="I11" s="71">
        <f t="shared" ref="I11:I18" si="0">ROUND((100-$L$4)/100*H11,1)</f>
        <v>18</v>
      </c>
      <c r="J11" s="136" t="s">
        <v>1002</v>
      </c>
      <c r="K11" s="90">
        <v>50</v>
      </c>
      <c r="L11" s="117"/>
      <c r="M11" s="106">
        <f t="shared" ref="M11:M18" si="1">L11*I11</f>
        <v>0</v>
      </c>
      <c r="N11" s="56">
        <f t="shared" ref="N11:N18" si="2">L11*1.75/50</f>
        <v>0</v>
      </c>
      <c r="O11" s="56"/>
      <c r="P11" s="56"/>
      <c r="R11" s="56"/>
    </row>
    <row r="12" spans="1:18" s="2" customFormat="1" ht="126" customHeight="1" x14ac:dyDescent="0.3">
      <c r="A12" s="180">
        <f>A11+1</f>
        <v>2</v>
      </c>
      <c r="B12" s="132"/>
      <c r="C12" s="113" t="s">
        <v>29</v>
      </c>
      <c r="D12" s="36" t="s">
        <v>649</v>
      </c>
      <c r="E12" s="29"/>
      <c r="F12" s="50"/>
      <c r="G12" s="112">
        <v>9785908039260</v>
      </c>
      <c r="H12" s="67">
        <v>36</v>
      </c>
      <c r="I12" s="71">
        <f t="shared" si="0"/>
        <v>18</v>
      </c>
      <c r="J12" s="136" t="s">
        <v>1002</v>
      </c>
      <c r="K12" s="90">
        <v>50</v>
      </c>
      <c r="L12" s="117"/>
      <c r="M12" s="106">
        <f t="shared" si="1"/>
        <v>0</v>
      </c>
      <c r="N12" s="56">
        <f t="shared" si="2"/>
        <v>0</v>
      </c>
      <c r="O12" s="56"/>
      <c r="P12" s="56"/>
      <c r="R12" s="56"/>
    </row>
    <row r="13" spans="1:18" s="2" customFormat="1" ht="126" customHeight="1" x14ac:dyDescent="0.3">
      <c r="A13" s="180">
        <f t="shared" ref="A13:A18" si="3">A12+1</f>
        <v>3</v>
      </c>
      <c r="B13" s="132"/>
      <c r="C13" s="113" t="s">
        <v>29</v>
      </c>
      <c r="D13" s="36" t="s">
        <v>995</v>
      </c>
      <c r="E13" s="29"/>
      <c r="F13" s="50"/>
      <c r="G13" s="112">
        <v>9785908039284</v>
      </c>
      <c r="H13" s="67">
        <v>36</v>
      </c>
      <c r="I13" s="71">
        <f t="shared" si="0"/>
        <v>18</v>
      </c>
      <c r="J13" s="136" t="s">
        <v>1002</v>
      </c>
      <c r="K13" s="90">
        <v>50</v>
      </c>
      <c r="L13" s="117"/>
      <c r="M13" s="106">
        <f t="shared" si="1"/>
        <v>0</v>
      </c>
      <c r="N13" s="56">
        <f t="shared" si="2"/>
        <v>0</v>
      </c>
      <c r="O13" s="56"/>
      <c r="P13" s="56"/>
      <c r="R13" s="56"/>
    </row>
    <row r="14" spans="1:18" s="2" customFormat="1" ht="126" customHeight="1" x14ac:dyDescent="0.3">
      <c r="A14" s="180">
        <f t="shared" si="3"/>
        <v>4</v>
      </c>
      <c r="B14" s="132"/>
      <c r="C14" s="113" t="s">
        <v>29</v>
      </c>
      <c r="D14" s="36" t="s">
        <v>996</v>
      </c>
      <c r="E14" s="29"/>
      <c r="F14" s="50"/>
      <c r="G14" s="112">
        <v>9785908039291</v>
      </c>
      <c r="H14" s="67">
        <v>36</v>
      </c>
      <c r="I14" s="71">
        <f t="shared" si="0"/>
        <v>18</v>
      </c>
      <c r="J14" s="136" t="s">
        <v>1002</v>
      </c>
      <c r="K14" s="90">
        <v>50</v>
      </c>
      <c r="L14" s="117"/>
      <c r="M14" s="106">
        <f t="shared" si="1"/>
        <v>0</v>
      </c>
      <c r="N14" s="56">
        <f t="shared" si="2"/>
        <v>0</v>
      </c>
      <c r="O14" s="56"/>
      <c r="P14" s="56"/>
      <c r="R14" s="56"/>
    </row>
    <row r="15" spans="1:18" s="2" customFormat="1" ht="126" customHeight="1" x14ac:dyDescent="0.3">
      <c r="A15" s="180">
        <f t="shared" si="3"/>
        <v>5</v>
      </c>
      <c r="B15" s="132"/>
      <c r="C15" s="113" t="s">
        <v>29</v>
      </c>
      <c r="D15" s="36" t="s">
        <v>997</v>
      </c>
      <c r="E15" s="29"/>
      <c r="F15" s="50"/>
      <c r="G15" s="112">
        <v>9785908039314</v>
      </c>
      <c r="H15" s="67">
        <v>36</v>
      </c>
      <c r="I15" s="71">
        <f t="shared" si="0"/>
        <v>18</v>
      </c>
      <c r="J15" s="136" t="s">
        <v>1002</v>
      </c>
      <c r="K15" s="90">
        <v>50</v>
      </c>
      <c r="L15" s="117"/>
      <c r="M15" s="106">
        <f t="shared" si="1"/>
        <v>0</v>
      </c>
      <c r="N15" s="56">
        <f t="shared" si="2"/>
        <v>0</v>
      </c>
      <c r="O15" s="56"/>
      <c r="P15" s="56"/>
      <c r="R15" s="56"/>
    </row>
    <row r="16" spans="1:18" s="2" customFormat="1" ht="126" customHeight="1" x14ac:dyDescent="0.3">
      <c r="A16" s="180">
        <f t="shared" si="3"/>
        <v>6</v>
      </c>
      <c r="B16" s="132"/>
      <c r="C16" s="113" t="s">
        <v>29</v>
      </c>
      <c r="D16" s="36" t="s">
        <v>998</v>
      </c>
      <c r="E16" s="29"/>
      <c r="F16" s="50"/>
      <c r="G16" s="112">
        <v>9785908039277</v>
      </c>
      <c r="H16" s="67">
        <v>36</v>
      </c>
      <c r="I16" s="71">
        <f t="shared" si="0"/>
        <v>18</v>
      </c>
      <c r="J16" s="136" t="s">
        <v>1002</v>
      </c>
      <c r="K16" s="90">
        <v>50</v>
      </c>
      <c r="L16" s="117"/>
      <c r="M16" s="106">
        <f t="shared" si="1"/>
        <v>0</v>
      </c>
      <c r="N16" s="56">
        <f t="shared" si="2"/>
        <v>0</v>
      </c>
      <c r="O16" s="56"/>
      <c r="P16" s="56"/>
      <c r="R16" s="56"/>
    </row>
    <row r="17" spans="1:18" s="2" customFormat="1" ht="126" customHeight="1" x14ac:dyDescent="0.3">
      <c r="A17" s="180">
        <f t="shared" si="3"/>
        <v>7</v>
      </c>
      <c r="B17" s="132"/>
      <c r="C17" s="113" t="s">
        <v>29</v>
      </c>
      <c r="D17" s="36" t="s">
        <v>999</v>
      </c>
      <c r="E17" s="29"/>
      <c r="F17" s="50"/>
      <c r="G17" s="112">
        <v>9785908039321</v>
      </c>
      <c r="H17" s="67">
        <v>36</v>
      </c>
      <c r="I17" s="71">
        <f t="shared" si="0"/>
        <v>18</v>
      </c>
      <c r="J17" s="136" t="s">
        <v>1002</v>
      </c>
      <c r="K17" s="90">
        <v>50</v>
      </c>
      <c r="L17" s="117"/>
      <c r="M17" s="106">
        <f t="shared" si="1"/>
        <v>0</v>
      </c>
      <c r="N17" s="56">
        <f t="shared" si="2"/>
        <v>0</v>
      </c>
      <c r="O17" s="56"/>
      <c r="P17" s="56"/>
      <c r="R17" s="56"/>
    </row>
    <row r="18" spans="1:18" s="2" customFormat="1" ht="126" customHeight="1" x14ac:dyDescent="0.3">
      <c r="A18" s="180">
        <f t="shared" si="3"/>
        <v>8</v>
      </c>
      <c r="B18" s="132"/>
      <c r="C18" s="113" t="s">
        <v>29</v>
      </c>
      <c r="D18" s="36" t="s">
        <v>1000</v>
      </c>
      <c r="E18" s="29"/>
      <c r="F18" s="50"/>
      <c r="G18" s="112">
        <v>9785908039338</v>
      </c>
      <c r="H18" s="67">
        <v>36</v>
      </c>
      <c r="I18" s="71">
        <f t="shared" si="0"/>
        <v>18</v>
      </c>
      <c r="J18" s="136" t="s">
        <v>1002</v>
      </c>
      <c r="K18" s="90">
        <v>50</v>
      </c>
      <c r="L18" s="117"/>
      <c r="M18" s="106">
        <f t="shared" si="1"/>
        <v>0</v>
      </c>
      <c r="N18" s="56">
        <f t="shared" si="2"/>
        <v>0</v>
      </c>
      <c r="O18" s="56"/>
      <c r="P18" s="56"/>
      <c r="R18" s="56"/>
    </row>
    <row r="19" spans="1:18" s="2" customFormat="1" ht="60.75" customHeight="1" x14ac:dyDescent="0.3">
      <c r="A19" s="291" t="s">
        <v>916</v>
      </c>
      <c r="B19" s="292"/>
      <c r="C19" s="292"/>
      <c r="D19" s="292"/>
      <c r="E19" s="115"/>
      <c r="F19" s="289" t="s">
        <v>870</v>
      </c>
      <c r="G19" s="289"/>
      <c r="H19" s="289"/>
      <c r="I19" s="289"/>
      <c r="J19" s="289"/>
      <c r="K19" s="290"/>
      <c r="L19" s="121"/>
      <c r="M19" s="106"/>
      <c r="O19" s="56"/>
      <c r="P19" s="179"/>
      <c r="R19" s="164"/>
    </row>
    <row r="20" spans="1:18" s="2" customFormat="1" ht="78.75" customHeight="1" x14ac:dyDescent="0.3">
      <c r="A20" s="4">
        <v>1</v>
      </c>
      <c r="B20" s="14"/>
      <c r="C20" s="113" t="s">
        <v>29</v>
      </c>
      <c r="D20" s="36" t="s">
        <v>141</v>
      </c>
      <c r="E20" s="46" t="s">
        <v>470</v>
      </c>
      <c r="F20" s="50" t="s">
        <v>990</v>
      </c>
      <c r="G20" s="112">
        <v>9785908039246</v>
      </c>
      <c r="H20" s="65">
        <v>24</v>
      </c>
      <c r="I20" s="71">
        <f t="shared" ref="I20:I21" si="4">ROUND((100-$L$4)/100*H20,1)</f>
        <v>12</v>
      </c>
      <c r="J20" s="136" t="s">
        <v>912</v>
      </c>
      <c r="K20" s="90">
        <v>100</v>
      </c>
      <c r="L20" s="116"/>
      <c r="M20" s="106">
        <f t="shared" ref="M20:M21" si="5">L20*I20</f>
        <v>0</v>
      </c>
      <c r="N20" s="107">
        <f t="shared" ref="N20:N31" si="6">L20*1.8/100</f>
        <v>0</v>
      </c>
      <c r="O20" s="56"/>
      <c r="P20" s="179"/>
      <c r="R20" s="164"/>
    </row>
    <row r="21" spans="1:18" s="2" customFormat="1" ht="78.75" customHeight="1" x14ac:dyDescent="0.3">
      <c r="A21" s="4">
        <f>A20+1</f>
        <v>2</v>
      </c>
      <c r="B21" s="14"/>
      <c r="C21" s="113" t="s">
        <v>29</v>
      </c>
      <c r="D21" s="36" t="s">
        <v>133</v>
      </c>
      <c r="E21" s="46" t="s">
        <v>470</v>
      </c>
      <c r="F21" s="50" t="s">
        <v>990</v>
      </c>
      <c r="G21" s="112">
        <v>9785908039222</v>
      </c>
      <c r="H21" s="65">
        <v>24</v>
      </c>
      <c r="I21" s="71">
        <f t="shared" si="4"/>
        <v>12</v>
      </c>
      <c r="J21" s="136" t="s">
        <v>912</v>
      </c>
      <c r="K21" s="90">
        <v>100</v>
      </c>
      <c r="L21" s="116"/>
      <c r="M21" s="106">
        <f t="shared" si="5"/>
        <v>0</v>
      </c>
      <c r="N21" s="107">
        <f t="shared" si="6"/>
        <v>0</v>
      </c>
      <c r="O21" s="56"/>
      <c r="P21" s="179"/>
      <c r="R21" s="164"/>
    </row>
    <row r="22" spans="1:18" s="2" customFormat="1" ht="71.25" customHeight="1" x14ac:dyDescent="0.3">
      <c r="A22" s="4">
        <f t="shared" ref="A22:A31" si="7">A21+1</f>
        <v>3</v>
      </c>
      <c r="B22" s="14"/>
      <c r="C22" s="142"/>
      <c r="D22" s="36" t="s">
        <v>862</v>
      </c>
      <c r="E22" s="46" t="s">
        <v>470</v>
      </c>
      <c r="F22" s="50" t="s">
        <v>990</v>
      </c>
      <c r="G22" s="112">
        <v>9785000339039</v>
      </c>
      <c r="H22" s="65">
        <v>24</v>
      </c>
      <c r="I22" s="71">
        <f t="shared" ref="I22:I31" si="8">ROUND((100-$L$4)/100*H22,1)</f>
        <v>12</v>
      </c>
      <c r="J22" s="136" t="s">
        <v>893</v>
      </c>
      <c r="K22" s="90">
        <v>100</v>
      </c>
      <c r="L22" s="116"/>
      <c r="M22" s="106">
        <f t="shared" ref="M22:M31" si="9">L22*I22</f>
        <v>0</v>
      </c>
      <c r="N22" s="107">
        <f t="shared" si="6"/>
        <v>0</v>
      </c>
      <c r="O22" s="56"/>
      <c r="P22" s="179"/>
      <c r="R22" s="164"/>
    </row>
    <row r="23" spans="1:18" s="2" customFormat="1" ht="75.75" customHeight="1" x14ac:dyDescent="0.3">
      <c r="A23" s="4">
        <f t="shared" si="7"/>
        <v>4</v>
      </c>
      <c r="B23" s="14"/>
      <c r="C23" s="113" t="s">
        <v>29</v>
      </c>
      <c r="D23" s="36" t="s">
        <v>158</v>
      </c>
      <c r="E23" s="46" t="s">
        <v>470</v>
      </c>
      <c r="F23" s="50" t="s">
        <v>990</v>
      </c>
      <c r="G23" s="112">
        <v>9785908039239</v>
      </c>
      <c r="H23" s="65">
        <v>24</v>
      </c>
      <c r="I23" s="71">
        <f t="shared" si="8"/>
        <v>12</v>
      </c>
      <c r="J23" s="136" t="s">
        <v>912</v>
      </c>
      <c r="K23" s="90">
        <v>100</v>
      </c>
      <c r="L23" s="116"/>
      <c r="M23" s="106">
        <f t="shared" si="9"/>
        <v>0</v>
      </c>
      <c r="N23" s="107">
        <f t="shared" si="6"/>
        <v>0</v>
      </c>
      <c r="O23" s="56"/>
      <c r="P23" s="179"/>
      <c r="R23" s="164"/>
    </row>
    <row r="24" spans="1:18" s="2" customFormat="1" ht="73.5" customHeight="1" x14ac:dyDescent="0.3">
      <c r="A24" s="4">
        <f t="shared" si="7"/>
        <v>5</v>
      </c>
      <c r="B24" s="14"/>
      <c r="C24" s="113" t="s">
        <v>29</v>
      </c>
      <c r="D24" s="36" t="s">
        <v>863</v>
      </c>
      <c r="E24" s="46" t="s">
        <v>470</v>
      </c>
      <c r="F24" s="50" t="s">
        <v>990</v>
      </c>
      <c r="G24" s="112">
        <v>9785000339008</v>
      </c>
      <c r="H24" s="65">
        <v>24</v>
      </c>
      <c r="I24" s="71">
        <f t="shared" si="8"/>
        <v>12</v>
      </c>
      <c r="J24" s="136" t="s">
        <v>893</v>
      </c>
      <c r="K24" s="90">
        <v>100</v>
      </c>
      <c r="L24" s="116"/>
      <c r="M24" s="106">
        <f t="shared" si="9"/>
        <v>0</v>
      </c>
      <c r="N24" s="107">
        <f t="shared" si="6"/>
        <v>0</v>
      </c>
      <c r="O24" s="56"/>
      <c r="P24" s="179"/>
      <c r="R24" s="164"/>
    </row>
    <row r="25" spans="1:18" s="2" customFormat="1" ht="73.5" customHeight="1" x14ac:dyDescent="0.3">
      <c r="A25" s="4">
        <f t="shared" si="7"/>
        <v>6</v>
      </c>
      <c r="B25" s="14"/>
      <c r="C25" s="113" t="s">
        <v>29</v>
      </c>
      <c r="D25" s="36" t="s">
        <v>180</v>
      </c>
      <c r="E25" s="46" t="s">
        <v>470</v>
      </c>
      <c r="F25" s="50" t="s">
        <v>990</v>
      </c>
      <c r="G25" s="112">
        <v>9785000339077</v>
      </c>
      <c r="H25" s="65">
        <v>24</v>
      </c>
      <c r="I25" s="71">
        <f t="shared" si="8"/>
        <v>12</v>
      </c>
      <c r="J25" s="136" t="s">
        <v>938</v>
      </c>
      <c r="K25" s="90">
        <v>100</v>
      </c>
      <c r="L25" s="116"/>
      <c r="M25" s="106">
        <f t="shared" si="9"/>
        <v>0</v>
      </c>
      <c r="N25" s="107">
        <f t="shared" si="6"/>
        <v>0</v>
      </c>
      <c r="O25" s="56"/>
      <c r="P25" s="179"/>
      <c r="R25" s="164"/>
    </row>
    <row r="26" spans="1:18" s="2" customFormat="1" ht="71.25" customHeight="1" x14ac:dyDescent="0.3">
      <c r="A26" s="4">
        <f t="shared" si="7"/>
        <v>7</v>
      </c>
      <c r="B26" s="14"/>
      <c r="C26" s="142"/>
      <c r="D26" s="36" t="s">
        <v>163</v>
      </c>
      <c r="E26" s="46" t="s">
        <v>470</v>
      </c>
      <c r="F26" s="50" t="s">
        <v>990</v>
      </c>
      <c r="G26" s="112">
        <v>9785000339015</v>
      </c>
      <c r="H26" s="65">
        <v>24</v>
      </c>
      <c r="I26" s="71">
        <f t="shared" si="8"/>
        <v>12</v>
      </c>
      <c r="J26" s="136" t="s">
        <v>893</v>
      </c>
      <c r="K26" s="90">
        <v>100</v>
      </c>
      <c r="L26" s="116"/>
      <c r="M26" s="106">
        <f t="shared" si="9"/>
        <v>0</v>
      </c>
      <c r="N26" s="107">
        <f t="shared" si="6"/>
        <v>0</v>
      </c>
      <c r="O26" s="56"/>
      <c r="P26" s="56"/>
      <c r="R26" s="164"/>
    </row>
    <row r="27" spans="1:18" s="2" customFormat="1" ht="73.5" customHeight="1" x14ac:dyDescent="0.3">
      <c r="A27" s="4">
        <f t="shared" si="7"/>
        <v>8</v>
      </c>
      <c r="B27" s="14"/>
      <c r="C27" s="113" t="s">
        <v>29</v>
      </c>
      <c r="D27" s="36" t="s">
        <v>120</v>
      </c>
      <c r="E27" s="46" t="s">
        <v>470</v>
      </c>
      <c r="F27" s="50" t="s">
        <v>990</v>
      </c>
      <c r="G27" s="112">
        <v>9785000339022</v>
      </c>
      <c r="H27" s="65">
        <v>24</v>
      </c>
      <c r="I27" s="71">
        <f t="shared" si="8"/>
        <v>12</v>
      </c>
      <c r="J27" s="136" t="s">
        <v>938</v>
      </c>
      <c r="K27" s="90">
        <v>100</v>
      </c>
      <c r="L27" s="116"/>
      <c r="M27" s="106">
        <f t="shared" si="9"/>
        <v>0</v>
      </c>
      <c r="N27" s="107">
        <f t="shared" si="6"/>
        <v>0</v>
      </c>
      <c r="O27" s="56"/>
      <c r="P27" s="56"/>
      <c r="R27" s="164"/>
    </row>
    <row r="28" spans="1:18" s="2" customFormat="1" ht="73.5" customHeight="1" x14ac:dyDescent="0.3">
      <c r="A28" s="4">
        <f t="shared" si="7"/>
        <v>9</v>
      </c>
      <c r="B28" s="14"/>
      <c r="C28" s="113" t="s">
        <v>29</v>
      </c>
      <c r="D28" s="36" t="s">
        <v>915</v>
      </c>
      <c r="E28" s="46" t="s">
        <v>470</v>
      </c>
      <c r="F28" s="50" t="s">
        <v>990</v>
      </c>
      <c r="G28" s="112">
        <v>9785908039253</v>
      </c>
      <c r="H28" s="65">
        <v>24</v>
      </c>
      <c r="I28" s="71">
        <f t="shared" ref="I28" si="10">ROUND((100-$L$4)/100*H28,1)</f>
        <v>12</v>
      </c>
      <c r="J28" s="136" t="s">
        <v>912</v>
      </c>
      <c r="K28" s="90">
        <v>100</v>
      </c>
      <c r="L28" s="116"/>
      <c r="M28" s="106">
        <f t="shared" ref="M28" si="11">L28*I28</f>
        <v>0</v>
      </c>
      <c r="N28" s="107">
        <f t="shared" si="6"/>
        <v>0</v>
      </c>
      <c r="O28" s="56"/>
      <c r="P28" s="56"/>
      <c r="R28" s="164"/>
    </row>
    <row r="29" spans="1:18" s="2" customFormat="1" ht="71.25" customHeight="1" x14ac:dyDescent="0.3">
      <c r="A29" s="4">
        <f t="shared" si="7"/>
        <v>10</v>
      </c>
      <c r="B29" s="14"/>
      <c r="C29" s="142"/>
      <c r="D29" s="36" t="s">
        <v>97</v>
      </c>
      <c r="E29" s="46" t="s">
        <v>470</v>
      </c>
      <c r="F29" s="50" t="s">
        <v>990</v>
      </c>
      <c r="G29" s="112">
        <v>9785000339060</v>
      </c>
      <c r="H29" s="65">
        <v>24</v>
      </c>
      <c r="I29" s="71">
        <f t="shared" si="8"/>
        <v>12</v>
      </c>
      <c r="J29" s="136" t="s">
        <v>893</v>
      </c>
      <c r="K29" s="90">
        <v>100</v>
      </c>
      <c r="L29" s="116"/>
      <c r="M29" s="106">
        <f t="shared" si="9"/>
        <v>0</v>
      </c>
      <c r="N29" s="107">
        <f t="shared" si="6"/>
        <v>0</v>
      </c>
      <c r="O29" s="56"/>
      <c r="P29" s="56"/>
      <c r="R29" s="164"/>
    </row>
    <row r="30" spans="1:18" s="2" customFormat="1" ht="71.25" customHeight="1" x14ac:dyDescent="0.3">
      <c r="A30" s="4">
        <f t="shared" si="7"/>
        <v>11</v>
      </c>
      <c r="B30" s="14"/>
      <c r="C30" s="142"/>
      <c r="D30" s="36" t="s">
        <v>864</v>
      </c>
      <c r="E30" s="46" t="s">
        <v>470</v>
      </c>
      <c r="F30" s="50" t="s">
        <v>990</v>
      </c>
      <c r="G30" s="112">
        <v>9785000339053</v>
      </c>
      <c r="H30" s="65">
        <v>24</v>
      </c>
      <c r="I30" s="71">
        <f t="shared" si="8"/>
        <v>12</v>
      </c>
      <c r="J30" s="136" t="s">
        <v>893</v>
      </c>
      <c r="K30" s="90">
        <v>100</v>
      </c>
      <c r="L30" s="116"/>
      <c r="M30" s="106">
        <f t="shared" si="9"/>
        <v>0</v>
      </c>
      <c r="N30" s="107">
        <f t="shared" si="6"/>
        <v>0</v>
      </c>
      <c r="O30" s="56"/>
      <c r="P30" s="56"/>
      <c r="R30" s="164"/>
    </row>
    <row r="31" spans="1:18" s="2" customFormat="1" ht="73.5" customHeight="1" x14ac:dyDescent="0.3">
      <c r="A31" s="4">
        <f t="shared" si="7"/>
        <v>12</v>
      </c>
      <c r="B31" s="14"/>
      <c r="C31" s="113" t="s">
        <v>29</v>
      </c>
      <c r="D31" s="36" t="s">
        <v>89</v>
      </c>
      <c r="E31" s="46" t="s">
        <v>470</v>
      </c>
      <c r="F31" s="50" t="s">
        <v>990</v>
      </c>
      <c r="G31" s="112">
        <v>9785000339046</v>
      </c>
      <c r="H31" s="65">
        <v>24</v>
      </c>
      <c r="I31" s="71">
        <f t="shared" si="8"/>
        <v>12</v>
      </c>
      <c r="J31" s="136" t="s">
        <v>938</v>
      </c>
      <c r="K31" s="90">
        <v>100</v>
      </c>
      <c r="L31" s="116"/>
      <c r="M31" s="106">
        <f t="shared" si="9"/>
        <v>0</v>
      </c>
      <c r="N31" s="107">
        <f t="shared" si="6"/>
        <v>0</v>
      </c>
      <c r="O31" s="277"/>
      <c r="P31" s="56"/>
      <c r="R31" s="56"/>
    </row>
    <row r="32" spans="1:18" s="2" customFormat="1" ht="84" customHeight="1" x14ac:dyDescent="0.3">
      <c r="A32" s="291" t="s">
        <v>891</v>
      </c>
      <c r="B32" s="292"/>
      <c r="C32" s="292"/>
      <c r="D32" s="292"/>
      <c r="E32" s="115"/>
      <c r="F32" s="289" t="s">
        <v>892</v>
      </c>
      <c r="G32" s="289"/>
      <c r="H32" s="289"/>
      <c r="I32" s="289"/>
      <c r="J32" s="289"/>
      <c r="K32" s="290"/>
      <c r="L32" s="121"/>
      <c r="M32" s="106"/>
      <c r="O32" s="56"/>
      <c r="P32" s="56"/>
      <c r="R32" s="56"/>
    </row>
    <row r="33" spans="1:18" s="2" customFormat="1" ht="114.75" customHeight="1" x14ac:dyDescent="0.3">
      <c r="A33" s="180">
        <v>1</v>
      </c>
      <c r="B33" s="132"/>
      <c r="C33" s="113" t="s">
        <v>29</v>
      </c>
      <c r="D33" s="36" t="s">
        <v>883</v>
      </c>
      <c r="E33" s="46" t="s">
        <v>470</v>
      </c>
      <c r="F33" s="189" t="s">
        <v>884</v>
      </c>
      <c r="G33" s="112">
        <v>9785000339114</v>
      </c>
      <c r="H33" s="65">
        <v>117</v>
      </c>
      <c r="I33" s="71">
        <f t="shared" ref="I33:I34" si="12">ROUND((100-$L$4)/100*H33,1)</f>
        <v>58.5</v>
      </c>
      <c r="J33" s="136" t="s">
        <v>893</v>
      </c>
      <c r="K33" s="90">
        <v>50</v>
      </c>
      <c r="L33" s="116"/>
      <c r="M33" s="106">
        <f t="shared" ref="M33:M34" si="13">L33*I33</f>
        <v>0</v>
      </c>
      <c r="N33" s="107">
        <f>L33*5.8/100</f>
        <v>0</v>
      </c>
      <c r="O33" s="56"/>
      <c r="P33" s="56"/>
      <c r="R33" s="56"/>
    </row>
    <row r="34" spans="1:18" s="2" customFormat="1" ht="126" customHeight="1" x14ac:dyDescent="0.3">
      <c r="A34" s="180">
        <v>2</v>
      </c>
      <c r="B34" s="132"/>
      <c r="C34" s="113" t="s">
        <v>29</v>
      </c>
      <c r="D34" s="36" t="s">
        <v>886</v>
      </c>
      <c r="E34" s="46" t="s">
        <v>470</v>
      </c>
      <c r="F34" s="50" t="s">
        <v>884</v>
      </c>
      <c r="G34" s="112">
        <v>9785000339107</v>
      </c>
      <c r="H34" s="65">
        <v>117</v>
      </c>
      <c r="I34" s="71">
        <f t="shared" si="12"/>
        <v>58.5</v>
      </c>
      <c r="J34" s="136" t="s">
        <v>893</v>
      </c>
      <c r="K34" s="90">
        <v>50</v>
      </c>
      <c r="L34" s="116"/>
      <c r="M34" s="106">
        <f t="shared" si="13"/>
        <v>0</v>
      </c>
      <c r="N34" s="107">
        <f>L34*5.8/100</f>
        <v>0</v>
      </c>
      <c r="O34" s="56"/>
      <c r="P34" s="56"/>
      <c r="R34" s="56"/>
    </row>
    <row r="35" spans="1:18" s="2" customFormat="1" ht="69.75" customHeight="1" x14ac:dyDescent="0.3">
      <c r="A35" s="291" t="s">
        <v>901</v>
      </c>
      <c r="B35" s="292"/>
      <c r="C35" s="292"/>
      <c r="D35" s="292"/>
      <c r="F35" s="289" t="s">
        <v>902</v>
      </c>
      <c r="G35" s="289"/>
      <c r="H35" s="289"/>
      <c r="I35" s="289"/>
      <c r="J35" s="289"/>
      <c r="K35" s="290"/>
      <c r="L35" s="116"/>
      <c r="M35" s="106"/>
      <c r="O35" s="56"/>
      <c r="P35" s="56"/>
      <c r="R35" s="56"/>
    </row>
    <row r="36" spans="1:18" s="2" customFormat="1" ht="126" customHeight="1" x14ac:dyDescent="0.3">
      <c r="A36" s="180">
        <v>1</v>
      </c>
      <c r="B36" s="132"/>
      <c r="C36" s="113" t="s">
        <v>29</v>
      </c>
      <c r="D36" s="36" t="s">
        <v>898</v>
      </c>
      <c r="E36" s="46" t="s">
        <v>470</v>
      </c>
      <c r="F36" s="50" t="s">
        <v>989</v>
      </c>
      <c r="G36" s="112">
        <v>9785908039192</v>
      </c>
      <c r="H36" s="67">
        <v>33</v>
      </c>
      <c r="I36" s="71">
        <f>ROUND((100-$L$4)/100*H36,1)</f>
        <v>16.5</v>
      </c>
      <c r="J36" s="136" t="s">
        <v>893</v>
      </c>
      <c r="K36" s="90">
        <v>100</v>
      </c>
      <c r="L36" s="117"/>
      <c r="M36" s="106">
        <f>L36*I36</f>
        <v>0</v>
      </c>
      <c r="N36" s="56">
        <f>L36*2.2/100</f>
        <v>0</v>
      </c>
      <c r="O36" s="56"/>
      <c r="P36" s="56"/>
      <c r="R36" s="56"/>
    </row>
    <row r="37" spans="1:18" s="2" customFormat="1" ht="126" customHeight="1" x14ac:dyDescent="0.3">
      <c r="A37" s="180">
        <f>A36+1</f>
        <v>2</v>
      </c>
      <c r="B37" s="132"/>
      <c r="C37" s="113" t="s">
        <v>29</v>
      </c>
      <c r="D37" s="36" t="s">
        <v>899</v>
      </c>
      <c r="E37" s="191"/>
      <c r="F37" s="50" t="s">
        <v>989</v>
      </c>
      <c r="G37" s="112">
        <v>9785908039215</v>
      </c>
      <c r="H37" s="67">
        <v>33</v>
      </c>
      <c r="I37" s="71">
        <f t="shared" ref="I37:I48" si="14">ROUND((100-$L$4)/100*H37,1)</f>
        <v>16.5</v>
      </c>
      <c r="J37" s="136" t="s">
        <v>893</v>
      </c>
      <c r="K37" s="90">
        <v>100</v>
      </c>
      <c r="L37" s="117"/>
      <c r="M37" s="106">
        <f t="shared" ref="M37:M48" si="15">L37*I37</f>
        <v>0</v>
      </c>
      <c r="N37" s="56">
        <f>L37*2.2/100</f>
        <v>0</v>
      </c>
      <c r="O37" s="56"/>
      <c r="P37" s="56"/>
      <c r="R37" s="56"/>
    </row>
    <row r="38" spans="1:18" s="2" customFormat="1" ht="126" customHeight="1" x14ac:dyDescent="0.3">
      <c r="A38" s="180">
        <f>A37+1</f>
        <v>3</v>
      </c>
      <c r="B38" s="132"/>
      <c r="C38" s="113" t="s">
        <v>29</v>
      </c>
      <c r="D38" s="36" t="s">
        <v>894</v>
      </c>
      <c r="E38" s="191"/>
      <c r="F38" s="50" t="s">
        <v>989</v>
      </c>
      <c r="G38" s="112">
        <v>9785908039185</v>
      </c>
      <c r="H38" s="67">
        <v>33</v>
      </c>
      <c r="I38" s="71">
        <f t="shared" si="14"/>
        <v>16.5</v>
      </c>
      <c r="J38" s="136" t="s">
        <v>893</v>
      </c>
      <c r="K38" s="90">
        <v>100</v>
      </c>
      <c r="L38" s="117"/>
      <c r="M38" s="106">
        <f t="shared" si="15"/>
        <v>0</v>
      </c>
      <c r="N38" s="56">
        <f>L38*2.2/100</f>
        <v>0</v>
      </c>
      <c r="O38" s="56"/>
      <c r="P38" s="56"/>
      <c r="R38" s="56"/>
    </row>
    <row r="39" spans="1:18" s="2" customFormat="1" ht="126" customHeight="1" x14ac:dyDescent="0.3">
      <c r="A39" s="180">
        <f>A38+1</f>
        <v>4</v>
      </c>
      <c r="B39" s="132"/>
      <c r="C39" s="113" t="s">
        <v>29</v>
      </c>
      <c r="D39" s="36" t="s">
        <v>900</v>
      </c>
      <c r="E39" s="46" t="s">
        <v>470</v>
      </c>
      <c r="F39" s="50" t="s">
        <v>989</v>
      </c>
      <c r="G39" s="112">
        <v>9785908039208</v>
      </c>
      <c r="H39" s="67">
        <v>33</v>
      </c>
      <c r="I39" s="71">
        <f t="shared" si="14"/>
        <v>16.5</v>
      </c>
      <c r="J39" s="136" t="s">
        <v>893</v>
      </c>
      <c r="K39" s="90">
        <v>100</v>
      </c>
      <c r="L39" s="117"/>
      <c r="M39" s="106">
        <f t="shared" si="15"/>
        <v>0</v>
      </c>
      <c r="N39" s="56">
        <f>L39*2.2/100</f>
        <v>0</v>
      </c>
      <c r="O39" s="56"/>
      <c r="P39" s="56"/>
      <c r="R39" s="162"/>
    </row>
    <row r="40" spans="1:18" s="2" customFormat="1" ht="51.75" customHeight="1" x14ac:dyDescent="0.3">
      <c r="B40" s="291" t="s">
        <v>646</v>
      </c>
      <c r="C40" s="292"/>
      <c r="D40" s="292"/>
      <c r="E40" s="292"/>
      <c r="F40" s="289" t="s">
        <v>902</v>
      </c>
      <c r="G40" s="289"/>
      <c r="H40" s="289"/>
      <c r="I40" s="289"/>
      <c r="J40" s="289"/>
      <c r="K40" s="290"/>
      <c r="M40" s="106"/>
      <c r="N40" s="56"/>
      <c r="O40" s="56"/>
      <c r="P40" s="56"/>
      <c r="R40" s="162"/>
    </row>
    <row r="41" spans="1:18" s="2" customFormat="1" ht="111.75" customHeight="1" x14ac:dyDescent="0.3">
      <c r="A41" s="5">
        <v>1</v>
      </c>
      <c r="B41" s="14" t="s">
        <v>11</v>
      </c>
      <c r="C41" s="113" t="s">
        <v>801</v>
      </c>
      <c r="D41" s="39" t="s">
        <v>172</v>
      </c>
      <c r="E41" s="29"/>
      <c r="F41" s="52" t="s">
        <v>74</v>
      </c>
      <c r="G41" s="112">
        <v>9785912825576</v>
      </c>
      <c r="H41" s="67">
        <v>26</v>
      </c>
      <c r="I41" s="71">
        <f t="shared" si="14"/>
        <v>13</v>
      </c>
      <c r="J41" s="78" t="s">
        <v>912</v>
      </c>
      <c r="K41" s="90">
        <v>100</v>
      </c>
      <c r="L41" s="117"/>
      <c r="M41" s="106">
        <f t="shared" si="15"/>
        <v>0</v>
      </c>
      <c r="N41" s="56">
        <f t="shared" ref="N41:N48" si="16">L41*2.2/100</f>
        <v>0</v>
      </c>
      <c r="O41" s="56">
        <f t="shared" ref="O41:O46" si="17">TRUNC(L41/K41,0)*K41</f>
        <v>0</v>
      </c>
      <c r="P41" s="179">
        <f t="shared" ref="P41:P46" si="18">L41-O41</f>
        <v>0</v>
      </c>
      <c r="R41" s="56"/>
    </row>
    <row r="42" spans="1:18" s="2" customFormat="1" ht="111.75" customHeight="1" x14ac:dyDescent="0.3">
      <c r="A42" s="291" t="s">
        <v>576</v>
      </c>
      <c r="B42" s="292"/>
      <c r="C42" s="292"/>
      <c r="D42" s="292"/>
      <c r="E42" s="115"/>
      <c r="F42" s="289" t="s">
        <v>577</v>
      </c>
      <c r="G42" s="289"/>
      <c r="H42" s="289"/>
      <c r="I42" s="289"/>
      <c r="J42" s="289"/>
      <c r="K42" s="290"/>
      <c r="L42" s="117"/>
      <c r="M42" s="106"/>
      <c r="N42" s="56"/>
      <c r="O42" s="56"/>
      <c r="P42" s="179"/>
      <c r="R42" s="56"/>
    </row>
    <row r="43" spans="1:18" s="2" customFormat="1" ht="111.75" customHeight="1" x14ac:dyDescent="0.3">
      <c r="A43" s="5">
        <v>1</v>
      </c>
      <c r="B43" s="14"/>
      <c r="C43" s="113" t="s">
        <v>29</v>
      </c>
      <c r="D43" s="169" t="s">
        <v>894</v>
      </c>
      <c r="E43" s="46" t="s">
        <v>470</v>
      </c>
      <c r="F43" s="50" t="s">
        <v>484</v>
      </c>
      <c r="G43" s="112">
        <v>9785908039024</v>
      </c>
      <c r="H43" s="68">
        <v>88</v>
      </c>
      <c r="I43" s="71">
        <f t="shared" ref="I43" si="19">ROUND((100-$L$4)/100*H43,1)</f>
        <v>44</v>
      </c>
      <c r="J43" s="80" t="s">
        <v>893</v>
      </c>
      <c r="K43" s="92">
        <v>50</v>
      </c>
      <c r="L43" s="117"/>
      <c r="M43" s="106">
        <f t="shared" ref="M43" si="20">L43*I43</f>
        <v>0</v>
      </c>
      <c r="N43" s="56">
        <f t="shared" ref="N43" si="21">L43*2.1/50</f>
        <v>0</v>
      </c>
      <c r="O43" s="56">
        <f t="shared" ref="O43" si="22">TRUNC(L43/K43,0)*K43</f>
        <v>0</v>
      </c>
      <c r="P43" s="179">
        <f t="shared" ref="P43" si="23">L43-O43</f>
        <v>0</v>
      </c>
      <c r="R43" s="164" t="s">
        <v>815</v>
      </c>
    </row>
    <row r="44" spans="1:18" s="2" customFormat="1" ht="111.75" customHeight="1" x14ac:dyDescent="0.3">
      <c r="A44" s="5">
        <f>A41+1</f>
        <v>2</v>
      </c>
      <c r="B44" s="14"/>
      <c r="C44" s="113" t="s">
        <v>29</v>
      </c>
      <c r="D44" s="169" t="s">
        <v>840</v>
      </c>
      <c r="E44" s="46" t="s">
        <v>470</v>
      </c>
      <c r="F44" s="50" t="s">
        <v>484</v>
      </c>
      <c r="G44" s="112">
        <v>9785908039000</v>
      </c>
      <c r="H44" s="68">
        <v>88</v>
      </c>
      <c r="I44" s="71">
        <f t="shared" si="14"/>
        <v>44</v>
      </c>
      <c r="J44" s="80" t="s">
        <v>893</v>
      </c>
      <c r="K44" s="92">
        <v>50</v>
      </c>
      <c r="L44" s="117"/>
      <c r="M44" s="106">
        <f t="shared" si="15"/>
        <v>0</v>
      </c>
      <c r="N44" s="56">
        <f t="shared" ref="N44:N46" si="24">L44*2.1/50</f>
        <v>0</v>
      </c>
      <c r="O44" s="56">
        <f t="shared" si="17"/>
        <v>0</v>
      </c>
      <c r="P44" s="179">
        <f t="shared" si="18"/>
        <v>0</v>
      </c>
      <c r="R44" s="164" t="s">
        <v>814</v>
      </c>
    </row>
    <row r="45" spans="1:18" s="2" customFormat="1" ht="111.75" customHeight="1" x14ac:dyDescent="0.3">
      <c r="A45" s="5">
        <f t="shared" ref="A45" si="25">A44+1</f>
        <v>3</v>
      </c>
      <c r="B45" s="14"/>
      <c r="C45" s="113" t="s">
        <v>29</v>
      </c>
      <c r="D45" s="169" t="s">
        <v>897</v>
      </c>
      <c r="E45" s="46" t="s">
        <v>470</v>
      </c>
      <c r="F45" s="50" t="s">
        <v>484</v>
      </c>
      <c r="G45" s="112">
        <v>9785908039031</v>
      </c>
      <c r="H45" s="68">
        <v>88</v>
      </c>
      <c r="I45" s="71">
        <f t="shared" si="14"/>
        <v>44</v>
      </c>
      <c r="J45" s="80" t="s">
        <v>893</v>
      </c>
      <c r="K45" s="92">
        <v>50</v>
      </c>
      <c r="L45" s="117"/>
      <c r="M45" s="106">
        <f t="shared" si="15"/>
        <v>0</v>
      </c>
      <c r="N45" s="56">
        <f t="shared" si="24"/>
        <v>0</v>
      </c>
      <c r="O45" s="56">
        <f t="shared" si="17"/>
        <v>0</v>
      </c>
      <c r="P45" s="179">
        <f t="shared" si="18"/>
        <v>0</v>
      </c>
      <c r="R45" s="164"/>
    </row>
    <row r="46" spans="1:18" s="2" customFormat="1" ht="111.75" customHeight="1" x14ac:dyDescent="0.3">
      <c r="A46" s="5">
        <f>A45+1</f>
        <v>4</v>
      </c>
      <c r="B46" s="14"/>
      <c r="C46" s="113" t="s">
        <v>29</v>
      </c>
      <c r="D46" s="169" t="s">
        <v>914</v>
      </c>
      <c r="E46" s="46" t="s">
        <v>470</v>
      </c>
      <c r="F46" s="50" t="s">
        <v>484</v>
      </c>
      <c r="G46" s="112">
        <v>9785908039017</v>
      </c>
      <c r="H46" s="68">
        <v>88</v>
      </c>
      <c r="I46" s="71">
        <f t="shared" si="14"/>
        <v>44</v>
      </c>
      <c r="J46" s="80" t="s">
        <v>893</v>
      </c>
      <c r="K46" s="92">
        <v>50</v>
      </c>
      <c r="L46" s="117"/>
      <c r="M46" s="106">
        <f t="shared" si="15"/>
        <v>0</v>
      </c>
      <c r="N46" s="56">
        <f t="shared" si="24"/>
        <v>0</v>
      </c>
      <c r="O46" s="56">
        <f t="shared" si="17"/>
        <v>0</v>
      </c>
      <c r="P46" s="179">
        <f t="shared" si="18"/>
        <v>0</v>
      </c>
      <c r="R46" s="164" t="s">
        <v>815</v>
      </c>
    </row>
    <row r="47" spans="1:18" s="2" customFormat="1" ht="39.75" customHeight="1" x14ac:dyDescent="0.3">
      <c r="A47" s="291" t="s">
        <v>605</v>
      </c>
      <c r="B47" s="292"/>
      <c r="C47" s="292"/>
      <c r="D47" s="292"/>
      <c r="E47" s="292"/>
      <c r="F47" s="289" t="s">
        <v>606</v>
      </c>
      <c r="G47" s="289"/>
      <c r="H47" s="289"/>
      <c r="I47" s="289"/>
      <c r="J47" s="289"/>
      <c r="K47" s="290"/>
      <c r="M47" s="106"/>
      <c r="N47" s="56"/>
      <c r="O47" s="56"/>
      <c r="P47" s="179"/>
      <c r="R47" s="56"/>
    </row>
    <row r="48" spans="1:18" s="2" customFormat="1" ht="111.75" customHeight="1" x14ac:dyDescent="0.3">
      <c r="A48" s="9">
        <v>1</v>
      </c>
      <c r="B48" s="17"/>
      <c r="C48" s="113" t="s">
        <v>29</v>
      </c>
      <c r="D48" s="38" t="s">
        <v>939</v>
      </c>
      <c r="E48" s="48"/>
      <c r="F48" s="52" t="s">
        <v>777</v>
      </c>
      <c r="G48" s="112">
        <v>9785912823039</v>
      </c>
      <c r="H48" s="67">
        <v>26</v>
      </c>
      <c r="I48" s="73">
        <f t="shared" si="14"/>
        <v>13</v>
      </c>
      <c r="J48" s="78" t="s">
        <v>938</v>
      </c>
      <c r="K48" s="90">
        <v>100</v>
      </c>
      <c r="L48" s="117"/>
      <c r="M48" s="106">
        <f t="shared" si="15"/>
        <v>0</v>
      </c>
      <c r="N48" s="56">
        <f t="shared" si="16"/>
        <v>0</v>
      </c>
      <c r="O48" s="56"/>
      <c r="P48" s="179"/>
      <c r="R48" s="56"/>
    </row>
    <row r="49" spans="1:18" s="2" customFormat="1" ht="75.75" customHeight="1" x14ac:dyDescent="0.3">
      <c r="A49" s="300" t="s">
        <v>965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287"/>
      <c r="M49" s="247"/>
      <c r="N49" s="244"/>
      <c r="O49" s="56"/>
      <c r="P49" s="56"/>
      <c r="R49" s="56"/>
    </row>
    <row r="50" spans="1:18" s="2" customFormat="1" ht="64.5" customHeight="1" x14ac:dyDescent="0.3">
      <c r="A50" s="301" t="s">
        <v>621</v>
      </c>
      <c r="B50" s="294"/>
      <c r="C50" s="294"/>
      <c r="D50" s="294"/>
      <c r="E50" s="219"/>
      <c r="F50" s="295" t="s">
        <v>946</v>
      </c>
      <c r="G50" s="295"/>
      <c r="H50" s="295"/>
      <c r="I50" s="295"/>
      <c r="J50" s="295"/>
      <c r="K50" s="296"/>
      <c r="L50" s="242"/>
      <c r="M50" s="246"/>
      <c r="N50" s="53"/>
      <c r="O50" s="56"/>
      <c r="P50" s="56"/>
      <c r="R50" s="56"/>
    </row>
    <row r="51" spans="1:18" s="10" customFormat="1" ht="111.75" customHeight="1" x14ac:dyDescent="0.3">
      <c r="A51" s="220">
        <v>1</v>
      </c>
      <c r="B51" s="221" t="s">
        <v>23</v>
      </c>
      <c r="C51" s="222"/>
      <c r="D51" s="223" t="s">
        <v>411</v>
      </c>
      <c r="E51" s="224" t="s">
        <v>971</v>
      </c>
      <c r="F51" s="225" t="s">
        <v>510</v>
      </c>
      <c r="G51" s="226">
        <v>9785912827976</v>
      </c>
      <c r="H51" s="232">
        <v>135</v>
      </c>
      <c r="I51" s="228">
        <f t="shared" ref="I51:I56" si="26">ROUND((100-$L$4)/100*H51,1)</f>
        <v>67.5</v>
      </c>
      <c r="J51" s="229" t="s">
        <v>543</v>
      </c>
      <c r="K51" s="230">
        <v>18</v>
      </c>
      <c r="L51" s="98"/>
      <c r="M51" s="242">
        <f t="shared" ref="M51:M56" si="27">L51*I51</f>
        <v>0</v>
      </c>
      <c r="N51" s="56">
        <f>L51*4.05/15</f>
        <v>0</v>
      </c>
      <c r="O51" s="56">
        <f>TRUNC(L696/K696,0)*K696</f>
        <v>0</v>
      </c>
      <c r="P51" s="179">
        <f>L696-O51</f>
        <v>0</v>
      </c>
      <c r="R51" s="56"/>
    </row>
    <row r="52" spans="1:18" s="2" customFormat="1" ht="111.75" customHeight="1" x14ac:dyDescent="0.3">
      <c r="A52" s="220">
        <f>A51+1</f>
        <v>2</v>
      </c>
      <c r="B52" s="221" t="s">
        <v>23</v>
      </c>
      <c r="C52" s="231"/>
      <c r="D52" s="223" t="s">
        <v>402</v>
      </c>
      <c r="E52" s="224" t="s">
        <v>971</v>
      </c>
      <c r="F52" s="225" t="s">
        <v>505</v>
      </c>
      <c r="G52" s="226">
        <v>9785912824814</v>
      </c>
      <c r="H52" s="232">
        <v>135</v>
      </c>
      <c r="I52" s="228">
        <f t="shared" si="26"/>
        <v>67.5</v>
      </c>
      <c r="J52" s="229"/>
      <c r="K52" s="230">
        <v>15</v>
      </c>
      <c r="L52" s="98"/>
      <c r="M52" s="242">
        <f t="shared" si="27"/>
        <v>0</v>
      </c>
      <c r="N52" s="56">
        <f t="shared" ref="N52:N56" si="28">L52*4.05/15</f>
        <v>0</v>
      </c>
      <c r="O52" s="56">
        <f>TRUNC(L697/K697,0)*K697</f>
        <v>0</v>
      </c>
      <c r="P52" s="179">
        <f>L697-O52</f>
        <v>0</v>
      </c>
      <c r="R52" s="163"/>
    </row>
    <row r="53" spans="1:18" s="108" customFormat="1" ht="111.75" customHeight="1" x14ac:dyDescent="0.3">
      <c r="A53" s="220">
        <f t="shared" ref="A53:A56" si="29">A52+1</f>
        <v>3</v>
      </c>
      <c r="B53" s="221" t="s">
        <v>23</v>
      </c>
      <c r="C53" s="231"/>
      <c r="D53" s="223" t="s">
        <v>405</v>
      </c>
      <c r="E53" s="224" t="s">
        <v>971</v>
      </c>
      <c r="F53" s="225" t="s">
        <v>506</v>
      </c>
      <c r="G53" s="226">
        <v>9785912828027</v>
      </c>
      <c r="H53" s="232">
        <v>135</v>
      </c>
      <c r="I53" s="228">
        <f t="shared" si="26"/>
        <v>67.5</v>
      </c>
      <c r="J53" s="229"/>
      <c r="K53" s="230">
        <v>15</v>
      </c>
      <c r="L53" s="98"/>
      <c r="M53" s="242">
        <f t="shared" si="27"/>
        <v>0</v>
      </c>
      <c r="N53" s="56">
        <f t="shared" si="28"/>
        <v>0</v>
      </c>
      <c r="O53" s="56">
        <f>TRUNC(L56/K56,0)*K56</f>
        <v>0</v>
      </c>
      <c r="P53" s="179">
        <f>L56-O53</f>
        <v>0</v>
      </c>
      <c r="R53" s="163"/>
    </row>
    <row r="54" spans="1:18" s="108" customFormat="1" ht="111.75" customHeight="1" x14ac:dyDescent="0.3">
      <c r="A54" s="220">
        <f t="shared" si="29"/>
        <v>4</v>
      </c>
      <c r="B54" s="221" t="s">
        <v>23</v>
      </c>
      <c r="C54" s="231"/>
      <c r="D54" s="223" t="s">
        <v>407</v>
      </c>
      <c r="E54" s="224" t="s">
        <v>971</v>
      </c>
      <c r="F54" s="225" t="s">
        <v>509</v>
      </c>
      <c r="G54" s="226">
        <v>9785912828010</v>
      </c>
      <c r="H54" s="232">
        <v>135</v>
      </c>
      <c r="I54" s="228">
        <f t="shared" si="26"/>
        <v>67.5</v>
      </c>
      <c r="J54" s="229"/>
      <c r="K54" s="230">
        <v>15</v>
      </c>
      <c r="L54" s="98"/>
      <c r="M54" s="242">
        <f t="shared" si="27"/>
        <v>0</v>
      </c>
      <c r="N54" s="56">
        <f t="shared" si="28"/>
        <v>0</v>
      </c>
      <c r="O54" s="56">
        <f>TRUNC(L53/K53,0)*K53</f>
        <v>0</v>
      </c>
      <c r="P54" s="179">
        <f>L53-O54</f>
        <v>0</v>
      </c>
      <c r="R54" s="163"/>
    </row>
    <row r="55" spans="1:18" s="108" customFormat="1" ht="111.75" customHeight="1" x14ac:dyDescent="0.3">
      <c r="A55" s="220">
        <f t="shared" si="29"/>
        <v>5</v>
      </c>
      <c r="B55" s="221" t="s">
        <v>23</v>
      </c>
      <c r="C55" s="231"/>
      <c r="D55" s="223" t="s">
        <v>404</v>
      </c>
      <c r="E55" s="224" t="s">
        <v>971</v>
      </c>
      <c r="F55" s="225" t="s">
        <v>513</v>
      </c>
      <c r="G55" s="226">
        <v>9785912823831</v>
      </c>
      <c r="H55" s="232">
        <v>135</v>
      </c>
      <c r="I55" s="228">
        <f t="shared" si="26"/>
        <v>67.5</v>
      </c>
      <c r="J55" s="229"/>
      <c r="K55" s="230">
        <v>15</v>
      </c>
      <c r="L55" s="98"/>
      <c r="M55" s="242">
        <f t="shared" si="27"/>
        <v>0</v>
      </c>
      <c r="N55" s="56">
        <f t="shared" si="28"/>
        <v>0</v>
      </c>
      <c r="O55" s="56">
        <f>TRUNC(L699/K699,0)*K699</f>
        <v>0</v>
      </c>
      <c r="P55" s="179">
        <f>L699-O55</f>
        <v>0</v>
      </c>
      <c r="Q55" s="109" t="s">
        <v>623</v>
      </c>
      <c r="R55" s="163"/>
    </row>
    <row r="56" spans="1:18" s="108" customFormat="1" ht="111.75" customHeight="1" x14ac:dyDescent="0.3">
      <c r="A56" s="220">
        <f t="shared" si="29"/>
        <v>6</v>
      </c>
      <c r="B56" s="221" t="s">
        <v>23</v>
      </c>
      <c r="C56" s="231"/>
      <c r="D56" s="223" t="s">
        <v>408</v>
      </c>
      <c r="E56" s="224" t="s">
        <v>971</v>
      </c>
      <c r="F56" s="225" t="s">
        <v>516</v>
      </c>
      <c r="G56" s="226">
        <v>9785000336847</v>
      </c>
      <c r="H56" s="232">
        <v>135</v>
      </c>
      <c r="I56" s="228">
        <f t="shared" si="26"/>
        <v>67.5</v>
      </c>
      <c r="J56" s="229" t="s">
        <v>543</v>
      </c>
      <c r="K56" s="230">
        <v>15</v>
      </c>
      <c r="L56" s="98"/>
      <c r="M56" s="242">
        <f t="shared" si="27"/>
        <v>0</v>
      </c>
      <c r="N56" s="56">
        <f t="shared" si="28"/>
        <v>0</v>
      </c>
      <c r="O56" s="56">
        <f>TRUNC(L700/K700,0)*K700</f>
        <v>0</v>
      </c>
      <c r="P56" s="179">
        <f>L700-O56</f>
        <v>0</v>
      </c>
      <c r="R56" s="56"/>
    </row>
    <row r="57" spans="1:18" s="2" customFormat="1" ht="63" customHeight="1" x14ac:dyDescent="0.3">
      <c r="A57" s="293" t="s">
        <v>624</v>
      </c>
      <c r="B57" s="294"/>
      <c r="C57" s="294"/>
      <c r="D57" s="294"/>
      <c r="E57" s="233"/>
      <c r="F57" s="295" t="s">
        <v>947</v>
      </c>
      <c r="G57" s="295"/>
      <c r="H57" s="295"/>
      <c r="I57" s="295"/>
      <c r="J57" s="295"/>
      <c r="K57" s="296"/>
      <c r="L57" s="243"/>
      <c r="M57" s="242"/>
      <c r="N57" s="56"/>
      <c r="O57" s="56"/>
      <c r="P57" s="179"/>
      <c r="R57" s="56"/>
    </row>
    <row r="58" spans="1:18" s="2" customFormat="1" ht="111.75" customHeight="1" x14ac:dyDescent="0.3">
      <c r="A58" s="220">
        <v>1</v>
      </c>
      <c r="B58" s="221" t="s">
        <v>24</v>
      </c>
      <c r="C58" s="234"/>
      <c r="D58" s="223" t="s">
        <v>413</v>
      </c>
      <c r="E58" s="224" t="s">
        <v>971</v>
      </c>
      <c r="F58" s="225" t="s">
        <v>519</v>
      </c>
      <c r="G58" s="226">
        <v>9785912823244</v>
      </c>
      <c r="H58" s="232">
        <v>85</v>
      </c>
      <c r="I58" s="228">
        <f>ROUND((100-$L$4)/100*H58,1)</f>
        <v>42.5</v>
      </c>
      <c r="J58" s="227" t="s">
        <v>545</v>
      </c>
      <c r="K58" s="230">
        <v>30</v>
      </c>
      <c r="L58" s="98"/>
      <c r="M58" s="242">
        <f>L58*I58</f>
        <v>0</v>
      </c>
      <c r="N58" s="56">
        <f>L705*5.2/30</f>
        <v>0</v>
      </c>
      <c r="O58" s="56">
        <f>TRUNC(L58/K58,0)*K58</f>
        <v>0</v>
      </c>
      <c r="P58" s="179">
        <f>L702-O58</f>
        <v>0</v>
      </c>
      <c r="R58" s="56"/>
    </row>
    <row r="59" spans="1:18" s="2" customFormat="1" ht="86.25" customHeight="1" x14ac:dyDescent="0.3">
      <c r="A59" s="293" t="s">
        <v>628</v>
      </c>
      <c r="B59" s="294"/>
      <c r="C59" s="294"/>
      <c r="D59" s="294"/>
      <c r="E59" s="233"/>
      <c r="F59" s="295" t="s">
        <v>948</v>
      </c>
      <c r="G59" s="295"/>
      <c r="H59" s="295"/>
      <c r="I59" s="295"/>
      <c r="J59" s="295"/>
      <c r="K59" s="296"/>
      <c r="L59" s="243"/>
      <c r="M59" s="242"/>
      <c r="N59" s="56"/>
      <c r="O59" s="56"/>
      <c r="P59" s="179"/>
      <c r="R59" s="56"/>
    </row>
    <row r="60" spans="1:18" s="2" customFormat="1" ht="111.75" customHeight="1" x14ac:dyDescent="0.3">
      <c r="A60" s="235">
        <v>1</v>
      </c>
      <c r="B60" s="221" t="s">
        <v>26</v>
      </c>
      <c r="C60" s="222"/>
      <c r="D60" s="236" t="s">
        <v>415</v>
      </c>
      <c r="E60" s="224" t="s">
        <v>971</v>
      </c>
      <c r="F60" s="225" t="s">
        <v>988</v>
      </c>
      <c r="G60" s="226">
        <v>9785912828614</v>
      </c>
      <c r="H60" s="232">
        <v>16</v>
      </c>
      <c r="I60" s="228">
        <f>ROUND((100-$L$4)/100*H60,1)</f>
        <v>8</v>
      </c>
      <c r="J60" s="229" t="s">
        <v>545</v>
      </c>
      <c r="K60" s="238" t="s">
        <v>551</v>
      </c>
      <c r="L60" s="98"/>
      <c r="M60" s="242">
        <f>I60*L60</f>
        <v>0</v>
      </c>
      <c r="N60" s="56">
        <f>L60*3.92/80</f>
        <v>0</v>
      </c>
      <c r="O60" s="56" t="e">
        <f t="shared" ref="O60:O63" si="30">TRUNC(L60/K60,0)*K60</f>
        <v>#VALUE!</v>
      </c>
      <c r="P60" s="179" t="e">
        <f>L60-O60</f>
        <v>#VALUE!</v>
      </c>
      <c r="R60" s="56"/>
    </row>
    <row r="61" spans="1:18" s="2" customFormat="1" ht="111.75" customHeight="1" x14ac:dyDescent="0.3">
      <c r="A61" s="235">
        <f>A60+1</f>
        <v>2</v>
      </c>
      <c r="B61" s="221" t="s">
        <v>26</v>
      </c>
      <c r="C61" s="222"/>
      <c r="D61" s="236" t="s">
        <v>256</v>
      </c>
      <c r="E61" s="224" t="s">
        <v>971</v>
      </c>
      <c r="F61" s="225" t="s">
        <v>988</v>
      </c>
      <c r="G61" s="226">
        <v>9785912827013</v>
      </c>
      <c r="H61" s="232">
        <v>16</v>
      </c>
      <c r="I61" s="228">
        <f>ROUND((100-$L$4)/100*H61,1)</f>
        <v>8</v>
      </c>
      <c r="J61" s="229" t="s">
        <v>545</v>
      </c>
      <c r="K61" s="238" t="s">
        <v>551</v>
      </c>
      <c r="L61" s="117"/>
      <c r="M61" s="242">
        <f>I61*L61</f>
        <v>0</v>
      </c>
      <c r="N61" s="56">
        <f t="shared" ref="N61:N63" si="31">L61*3.92/80</f>
        <v>0</v>
      </c>
      <c r="O61" s="56" t="e">
        <f t="shared" si="30"/>
        <v>#VALUE!</v>
      </c>
      <c r="P61" s="179" t="e">
        <f>L705-O61</f>
        <v>#VALUE!</v>
      </c>
      <c r="R61" s="56"/>
    </row>
    <row r="62" spans="1:18" s="2" customFormat="1" ht="111.75" customHeight="1" x14ac:dyDescent="0.3">
      <c r="A62" s="235">
        <f t="shared" ref="A62:A63" si="32">A61+1</f>
        <v>3</v>
      </c>
      <c r="B62" s="221" t="s">
        <v>26</v>
      </c>
      <c r="C62" s="222"/>
      <c r="D62" s="236" t="s">
        <v>447</v>
      </c>
      <c r="E62" s="224" t="s">
        <v>971</v>
      </c>
      <c r="F62" s="225" t="s">
        <v>988</v>
      </c>
      <c r="G62" s="226">
        <v>9785912828621</v>
      </c>
      <c r="H62" s="232">
        <v>16</v>
      </c>
      <c r="I62" s="228">
        <f>ROUND((100-$L$4)/100*H62,1)</f>
        <v>8</v>
      </c>
      <c r="J62" s="229" t="s">
        <v>545</v>
      </c>
      <c r="K62" s="238" t="s">
        <v>552</v>
      </c>
      <c r="L62" s="117"/>
      <c r="M62" s="242">
        <f>I62*L62</f>
        <v>0</v>
      </c>
      <c r="N62" s="56">
        <f t="shared" si="31"/>
        <v>0</v>
      </c>
      <c r="O62" s="56" t="e">
        <f t="shared" si="30"/>
        <v>#VALUE!</v>
      </c>
      <c r="P62" s="179" t="e">
        <f>L706-O62</f>
        <v>#VALUE!</v>
      </c>
      <c r="R62" s="56"/>
    </row>
    <row r="63" spans="1:18" s="2" customFormat="1" ht="111.75" customHeight="1" x14ac:dyDescent="0.3">
      <c r="A63" s="235">
        <f t="shared" si="32"/>
        <v>4</v>
      </c>
      <c r="B63" s="221" t="s">
        <v>26</v>
      </c>
      <c r="C63" s="222"/>
      <c r="D63" s="236" t="s">
        <v>448</v>
      </c>
      <c r="E63" s="224" t="s">
        <v>971</v>
      </c>
      <c r="F63" s="225" t="s">
        <v>988</v>
      </c>
      <c r="G63" s="226">
        <v>9785912828546</v>
      </c>
      <c r="H63" s="232">
        <v>16</v>
      </c>
      <c r="I63" s="228">
        <f>ROUND((100-$L$4)/100*H63,1)</f>
        <v>8</v>
      </c>
      <c r="J63" s="229" t="s">
        <v>545</v>
      </c>
      <c r="K63" s="238" t="s">
        <v>551</v>
      </c>
      <c r="L63" s="117"/>
      <c r="M63" s="242">
        <f>I63*L63</f>
        <v>0</v>
      </c>
      <c r="N63" s="56">
        <f t="shared" si="31"/>
        <v>0</v>
      </c>
      <c r="O63" s="56" t="e">
        <f t="shared" si="30"/>
        <v>#VALUE!</v>
      </c>
      <c r="P63" s="179" t="e">
        <f>L707-O63</f>
        <v>#VALUE!</v>
      </c>
      <c r="R63" s="56"/>
    </row>
    <row r="64" spans="1:18" s="2" customFormat="1" ht="111.75" customHeight="1" x14ac:dyDescent="0.3">
      <c r="A64" s="293" t="s">
        <v>673</v>
      </c>
      <c r="B64" s="294"/>
      <c r="C64" s="294"/>
      <c r="D64" s="294"/>
      <c r="E64" s="219"/>
      <c r="F64" s="295" t="s">
        <v>949</v>
      </c>
      <c r="G64" s="295"/>
      <c r="H64" s="295"/>
      <c r="I64" s="295"/>
      <c r="J64" s="295"/>
      <c r="K64" s="296"/>
      <c r="L64" s="98"/>
      <c r="M64" s="242"/>
      <c r="N64" s="56"/>
      <c r="O64" s="56"/>
      <c r="P64" s="179"/>
      <c r="R64" s="56"/>
    </row>
    <row r="65" spans="1:18" s="2" customFormat="1" ht="111.75" customHeight="1" x14ac:dyDescent="0.3">
      <c r="A65" s="220">
        <v>1</v>
      </c>
      <c r="B65" s="221" t="s">
        <v>675</v>
      </c>
      <c r="C65" s="222"/>
      <c r="D65" s="223" t="s">
        <v>225</v>
      </c>
      <c r="E65" s="224" t="s">
        <v>971</v>
      </c>
      <c r="F65" s="225" t="s">
        <v>686</v>
      </c>
      <c r="G65" s="226">
        <v>9785912827235</v>
      </c>
      <c r="H65" s="232">
        <v>26</v>
      </c>
      <c r="I65" s="228">
        <f>ROUND((100-$L$4)/100*H65,1)</f>
        <v>13</v>
      </c>
      <c r="J65" s="229" t="s">
        <v>545</v>
      </c>
      <c r="K65" s="238" t="s">
        <v>550</v>
      </c>
      <c r="L65" s="98"/>
      <c r="M65" s="242">
        <f>I65*L65</f>
        <v>0</v>
      </c>
      <c r="N65" s="56">
        <f>L789*4.2/100</f>
        <v>0</v>
      </c>
      <c r="O65" s="56" t="e">
        <f>TRUNC(L795/K795,0)*K795</f>
        <v>#VALUE!</v>
      </c>
      <c r="P65" s="179" t="e">
        <f>L795-O65</f>
        <v>#VALUE!</v>
      </c>
      <c r="R65" s="56"/>
    </row>
    <row r="66" spans="1:18" s="2" customFormat="1" ht="111.75" customHeight="1" x14ac:dyDescent="0.3">
      <c r="A66" s="220">
        <f>A65+1</f>
        <v>2</v>
      </c>
      <c r="B66" s="221" t="s">
        <v>675</v>
      </c>
      <c r="C66" s="222"/>
      <c r="D66" s="223" t="s">
        <v>687</v>
      </c>
      <c r="E66" s="224" t="s">
        <v>971</v>
      </c>
      <c r="F66" s="225" t="s">
        <v>502</v>
      </c>
      <c r="G66" s="226">
        <v>9785912827280</v>
      </c>
      <c r="H66" s="232">
        <v>26</v>
      </c>
      <c r="I66" s="228">
        <f>ROUND((100-$L$4)/100*H66,1)</f>
        <v>13</v>
      </c>
      <c r="J66" s="229" t="s">
        <v>545</v>
      </c>
      <c r="K66" s="238" t="s">
        <v>550</v>
      </c>
      <c r="L66" s="98"/>
      <c r="M66" s="242">
        <f>I66*L66</f>
        <v>0</v>
      </c>
      <c r="N66" s="56">
        <f>L795*4.2/100</f>
        <v>0</v>
      </c>
      <c r="O66" s="56" t="e">
        <f>TRUNC(L798/K798,0)*K798</f>
        <v>#VALUE!</v>
      </c>
      <c r="P66" s="179" t="e">
        <f>L798-O66</f>
        <v>#VALUE!</v>
      </c>
      <c r="R66" s="56"/>
    </row>
    <row r="67" spans="1:18" s="2" customFormat="1" ht="111.75" customHeight="1" x14ac:dyDescent="0.3">
      <c r="A67" s="220">
        <f>A66+1</f>
        <v>3</v>
      </c>
      <c r="B67" s="221" t="s">
        <v>675</v>
      </c>
      <c r="C67" s="222"/>
      <c r="D67" s="223" t="s">
        <v>344</v>
      </c>
      <c r="E67" s="224" t="s">
        <v>971</v>
      </c>
      <c r="F67" s="225" t="s">
        <v>497</v>
      </c>
      <c r="G67" s="226">
        <v>9785000335628</v>
      </c>
      <c r="H67" s="232">
        <v>26</v>
      </c>
      <c r="I67" s="228">
        <f>ROUND((100-$L$4)/100*H67,1)</f>
        <v>13</v>
      </c>
      <c r="J67" s="229" t="s">
        <v>545</v>
      </c>
      <c r="K67" s="238" t="s">
        <v>550</v>
      </c>
      <c r="L67" s="98"/>
      <c r="M67" s="242">
        <f>I67*L67</f>
        <v>0</v>
      </c>
      <c r="N67" s="56">
        <f>L798*4.2/100</f>
        <v>0</v>
      </c>
      <c r="O67" s="56" t="e">
        <f>TRUNC(L9/K9,0)*K9</f>
        <v>#DIV/0!</v>
      </c>
      <c r="P67" s="179" t="e">
        <f>L9-O67</f>
        <v>#DIV/0!</v>
      </c>
      <c r="R67" s="164" t="s">
        <v>807</v>
      </c>
    </row>
    <row r="68" spans="1:18" s="2" customFormat="1" ht="111.75" customHeight="1" x14ac:dyDescent="0.3">
      <c r="A68" s="293" t="s">
        <v>567</v>
      </c>
      <c r="B68" s="294"/>
      <c r="C68" s="294"/>
      <c r="D68" s="294"/>
      <c r="E68" s="233"/>
      <c r="F68" s="295" t="s">
        <v>950</v>
      </c>
      <c r="G68" s="295"/>
      <c r="H68" s="295"/>
      <c r="I68" s="295"/>
      <c r="J68" s="295"/>
      <c r="K68" s="296"/>
      <c r="L68" s="249"/>
      <c r="M68" s="242"/>
      <c r="N68" s="56"/>
      <c r="O68" s="56"/>
      <c r="P68" s="179"/>
    </row>
    <row r="69" spans="1:18" s="10" customFormat="1" ht="111.75" customHeight="1" x14ac:dyDescent="0.3">
      <c r="A69" s="235">
        <f>A114+1</f>
        <v>3</v>
      </c>
      <c r="B69" s="221"/>
      <c r="C69" s="240"/>
      <c r="D69" s="223" t="s">
        <v>35</v>
      </c>
      <c r="E69" s="224" t="s">
        <v>971</v>
      </c>
      <c r="F69" s="225" t="s">
        <v>476</v>
      </c>
      <c r="G69" s="226">
        <v>9785000337455</v>
      </c>
      <c r="H69" s="232">
        <v>35</v>
      </c>
      <c r="I69" s="228">
        <f>ROUND((100-$L$4)/100*H69,1)</f>
        <v>17.5</v>
      </c>
      <c r="J69" s="241" t="s">
        <v>541</v>
      </c>
      <c r="K69" s="230">
        <v>100</v>
      </c>
      <c r="L69" s="99"/>
      <c r="M69" s="242">
        <f>L69*I69</f>
        <v>0</v>
      </c>
      <c r="N69" s="56">
        <f>L115*2.6/K115</f>
        <v>0</v>
      </c>
      <c r="O69" s="107"/>
      <c r="P69" s="107"/>
      <c r="R69" s="164" t="s">
        <v>807</v>
      </c>
    </row>
    <row r="70" spans="1:18" s="2" customFormat="1" ht="48.75" customHeight="1" x14ac:dyDescent="0.3">
      <c r="A70" s="291" t="s">
        <v>636</v>
      </c>
      <c r="B70" s="292"/>
      <c r="C70" s="292"/>
      <c r="D70" s="292"/>
      <c r="E70" s="115"/>
      <c r="F70" s="289" t="s">
        <v>637</v>
      </c>
      <c r="G70" s="289"/>
      <c r="H70" s="289"/>
      <c r="I70" s="289"/>
      <c r="J70" s="289"/>
      <c r="K70" s="290"/>
      <c r="L70" s="121"/>
      <c r="M70" s="106"/>
      <c r="O70" s="56"/>
      <c r="P70" s="179"/>
      <c r="R70" s="164" t="s">
        <v>804</v>
      </c>
    </row>
    <row r="71" spans="1:18" s="2" customFormat="1" ht="71.25" customHeight="1" x14ac:dyDescent="0.3">
      <c r="A71" s="4">
        <v>1</v>
      </c>
      <c r="B71" s="14"/>
      <c r="C71" s="142"/>
      <c r="D71" s="36" t="s">
        <v>633</v>
      </c>
      <c r="E71" s="185"/>
      <c r="F71" s="50" t="s">
        <v>638</v>
      </c>
      <c r="G71" s="112">
        <v>4673738097923</v>
      </c>
      <c r="H71" s="65">
        <v>99</v>
      </c>
      <c r="I71" s="71">
        <f t="shared" ref="I71:I77" si="33">ROUND((100-$L$4)/100*H71,1)</f>
        <v>49.5</v>
      </c>
      <c r="J71" s="80" t="s">
        <v>747</v>
      </c>
      <c r="K71" s="90">
        <v>40</v>
      </c>
      <c r="L71" s="116"/>
      <c r="M71" s="106">
        <f>L71*I71</f>
        <v>0</v>
      </c>
      <c r="N71" s="107">
        <f>L71*0.095</f>
        <v>0</v>
      </c>
      <c r="R71" s="164" t="s">
        <v>804</v>
      </c>
    </row>
    <row r="72" spans="1:18" s="2" customFormat="1" ht="105" customHeight="1" x14ac:dyDescent="0.3">
      <c r="A72" s="4">
        <f>A71+1</f>
        <v>2</v>
      </c>
      <c r="B72" s="14"/>
      <c r="C72" s="142"/>
      <c r="D72" s="36" t="s">
        <v>700</v>
      </c>
      <c r="E72" s="46" t="s">
        <v>470</v>
      </c>
      <c r="F72" s="50" t="s">
        <v>699</v>
      </c>
      <c r="G72" s="112">
        <v>4673738097916</v>
      </c>
      <c r="H72" s="65">
        <v>99</v>
      </c>
      <c r="I72" s="71">
        <f t="shared" si="33"/>
        <v>49.5</v>
      </c>
      <c r="J72" s="80" t="s">
        <v>747</v>
      </c>
      <c r="K72" s="90">
        <v>40</v>
      </c>
      <c r="L72" s="116"/>
      <c r="M72" s="106">
        <f t="shared" ref="M72:M77" si="34">L72*I72</f>
        <v>0</v>
      </c>
      <c r="N72" s="107">
        <f>L72*0.095</f>
        <v>0</v>
      </c>
      <c r="O72" s="56">
        <f>TRUNC(L71/K71,0)*K71</f>
        <v>0</v>
      </c>
      <c r="P72" s="179">
        <f>L71-O72</f>
        <v>0</v>
      </c>
      <c r="R72" s="164" t="s">
        <v>804</v>
      </c>
    </row>
    <row r="73" spans="1:18" s="2" customFormat="1" ht="69.75" customHeight="1" x14ac:dyDescent="0.3">
      <c r="A73" s="4">
        <f t="shared" ref="A73:A77" si="35">A72+1</f>
        <v>3</v>
      </c>
      <c r="B73" s="14"/>
      <c r="C73" s="142"/>
      <c r="D73" s="36" t="s">
        <v>634</v>
      </c>
      <c r="E73" s="29"/>
      <c r="F73" s="50" t="s">
        <v>638</v>
      </c>
      <c r="G73" s="112">
        <v>4673738097978</v>
      </c>
      <c r="H73" s="65">
        <v>99</v>
      </c>
      <c r="I73" s="71">
        <f t="shared" si="33"/>
        <v>49.5</v>
      </c>
      <c r="J73" s="80" t="s">
        <v>747</v>
      </c>
      <c r="K73" s="90">
        <v>40</v>
      </c>
      <c r="L73" s="116"/>
      <c r="M73" s="106">
        <f t="shared" si="34"/>
        <v>0</v>
      </c>
      <c r="N73" s="107">
        <f>L73*0.095</f>
        <v>0</v>
      </c>
      <c r="O73" s="56">
        <f>TRUNC(L72/K72,0)*K72</f>
        <v>0</v>
      </c>
      <c r="P73" s="179">
        <f>L72-O73</f>
        <v>0</v>
      </c>
      <c r="R73" s="164" t="s">
        <v>804</v>
      </c>
    </row>
    <row r="74" spans="1:18" s="2" customFormat="1" ht="73.5" customHeight="1" x14ac:dyDescent="0.3">
      <c r="A74" s="4">
        <f t="shared" si="35"/>
        <v>4</v>
      </c>
      <c r="B74" s="14"/>
      <c r="C74" s="142"/>
      <c r="D74" s="36" t="s">
        <v>635</v>
      </c>
      <c r="E74" s="29"/>
      <c r="F74" s="50" t="s">
        <v>638</v>
      </c>
      <c r="G74" s="112">
        <v>4673738097992</v>
      </c>
      <c r="H74" s="65">
        <v>99</v>
      </c>
      <c r="I74" s="71">
        <f t="shared" si="33"/>
        <v>49.5</v>
      </c>
      <c r="J74" s="80" t="s">
        <v>747</v>
      </c>
      <c r="K74" s="90">
        <v>40</v>
      </c>
      <c r="L74" s="116"/>
      <c r="M74" s="106">
        <f t="shared" si="34"/>
        <v>0</v>
      </c>
      <c r="N74" s="107">
        <f>L74*0.095</f>
        <v>0</v>
      </c>
      <c r="O74" s="56">
        <f>TRUNC(L73/K73,0)*K73</f>
        <v>0</v>
      </c>
      <c r="P74" s="179">
        <f>L73-O74</f>
        <v>0</v>
      </c>
      <c r="R74" s="164" t="s">
        <v>804</v>
      </c>
    </row>
    <row r="75" spans="1:18" s="2" customFormat="1" ht="72" customHeight="1" x14ac:dyDescent="0.3">
      <c r="A75" s="4">
        <f t="shared" si="35"/>
        <v>5</v>
      </c>
      <c r="B75" s="14"/>
      <c r="C75" s="142"/>
      <c r="D75" s="36" t="s">
        <v>335</v>
      </c>
      <c r="E75" s="29"/>
      <c r="F75" s="50" t="s">
        <v>638</v>
      </c>
      <c r="G75" s="112">
        <v>4673738097954</v>
      </c>
      <c r="H75" s="65">
        <v>99</v>
      </c>
      <c r="I75" s="71">
        <f t="shared" si="33"/>
        <v>49.5</v>
      </c>
      <c r="J75" s="80" t="s">
        <v>747</v>
      </c>
      <c r="K75" s="90">
        <v>40</v>
      </c>
      <c r="L75" s="116"/>
      <c r="M75" s="106">
        <f t="shared" si="34"/>
        <v>0</v>
      </c>
      <c r="N75" s="107">
        <f>L75*0.095</f>
        <v>0</v>
      </c>
      <c r="O75" s="56">
        <f>TRUNC(L74/K74,0)*K74</f>
        <v>0</v>
      </c>
      <c r="P75" s="179">
        <f>L74-O75</f>
        <v>0</v>
      </c>
      <c r="R75" s="164" t="s">
        <v>804</v>
      </c>
    </row>
    <row r="76" spans="1:18" s="2" customFormat="1" ht="111.75" customHeight="1" x14ac:dyDescent="0.3">
      <c r="A76" s="4">
        <f t="shared" si="35"/>
        <v>6</v>
      </c>
      <c r="B76" s="14"/>
      <c r="C76" s="142"/>
      <c r="D76" s="36" t="s">
        <v>707</v>
      </c>
      <c r="E76" s="29"/>
      <c r="F76" s="50" t="s">
        <v>638</v>
      </c>
      <c r="G76" s="112">
        <v>4673738097879</v>
      </c>
      <c r="H76" s="65">
        <v>99</v>
      </c>
      <c r="I76" s="71">
        <f t="shared" si="33"/>
        <v>49.5</v>
      </c>
      <c r="J76" s="80" t="s">
        <v>747</v>
      </c>
      <c r="K76" s="90">
        <v>40</v>
      </c>
      <c r="L76" s="116"/>
      <c r="M76" s="106">
        <f t="shared" si="34"/>
        <v>0</v>
      </c>
      <c r="N76" s="107">
        <f>L863*0.095</f>
        <v>0</v>
      </c>
      <c r="O76" s="56">
        <f>TRUNC(L75/K75,0)*K75</f>
        <v>0</v>
      </c>
      <c r="P76" s="179">
        <f>L75-O76</f>
        <v>0</v>
      </c>
      <c r="R76" s="164"/>
    </row>
    <row r="77" spans="1:18" s="2" customFormat="1" ht="111.75" customHeight="1" x14ac:dyDescent="0.3">
      <c r="A77" s="4">
        <f t="shared" si="35"/>
        <v>7</v>
      </c>
      <c r="B77" s="14"/>
      <c r="C77" s="142"/>
      <c r="D77" s="36" t="s">
        <v>713</v>
      </c>
      <c r="E77" s="29"/>
      <c r="F77" s="50" t="s">
        <v>699</v>
      </c>
      <c r="G77" s="112">
        <v>4673738097824</v>
      </c>
      <c r="H77" s="65">
        <v>99</v>
      </c>
      <c r="I77" s="71">
        <f t="shared" si="33"/>
        <v>49.5</v>
      </c>
      <c r="J77" s="80" t="s">
        <v>540</v>
      </c>
      <c r="K77" s="90">
        <v>40</v>
      </c>
      <c r="L77" s="116"/>
      <c r="M77" s="106">
        <f t="shared" si="34"/>
        <v>0</v>
      </c>
      <c r="N77" s="107">
        <f>L77*0.095</f>
        <v>0</v>
      </c>
      <c r="O77" s="56">
        <f>TRUNC(L863/K863,0)*K863</f>
        <v>0</v>
      </c>
      <c r="P77" s="179">
        <f>L863-O77</f>
        <v>0</v>
      </c>
      <c r="R77" s="164"/>
    </row>
    <row r="78" spans="1:18" s="2" customFormat="1" ht="51.75" customHeight="1" x14ac:dyDescent="0.3">
      <c r="A78" s="291" t="s">
        <v>993</v>
      </c>
      <c r="B78" s="292"/>
      <c r="C78" s="292"/>
      <c r="D78" s="292"/>
      <c r="E78" s="115"/>
      <c r="F78" s="289" t="s">
        <v>838</v>
      </c>
      <c r="G78" s="289"/>
      <c r="H78" s="289"/>
      <c r="I78" s="289"/>
      <c r="J78" s="289"/>
      <c r="K78" s="290"/>
      <c r="L78" s="121"/>
      <c r="M78" s="106"/>
      <c r="O78" s="56">
        <f>TRUNC(L77/K77,0)*K77</f>
        <v>0</v>
      </c>
      <c r="P78" s="179">
        <f>L77-O78</f>
        <v>0</v>
      </c>
      <c r="R78" s="164" t="s">
        <v>806</v>
      </c>
    </row>
    <row r="79" spans="1:18" s="2" customFormat="1" ht="111.75" customHeight="1" x14ac:dyDescent="0.3">
      <c r="A79" s="4">
        <v>1</v>
      </c>
      <c r="B79" s="14"/>
      <c r="C79" s="142"/>
      <c r="D79" s="36" t="s">
        <v>839</v>
      </c>
      <c r="E79" s="174"/>
      <c r="F79" s="50" t="s">
        <v>770</v>
      </c>
      <c r="G79" s="112">
        <v>4673760830222</v>
      </c>
      <c r="H79" s="65">
        <v>65</v>
      </c>
      <c r="I79" s="71">
        <f>ROUND((100-$L$4)/100*H79,1)</f>
        <v>32.5</v>
      </c>
      <c r="J79" s="136" t="s">
        <v>852</v>
      </c>
      <c r="K79" s="90">
        <v>280</v>
      </c>
      <c r="L79" s="116"/>
      <c r="M79" s="106">
        <f>L79*I79</f>
        <v>0</v>
      </c>
      <c r="N79" s="107">
        <f>L79*0.045</f>
        <v>0</v>
      </c>
      <c r="R79" s="164" t="s">
        <v>806</v>
      </c>
    </row>
    <row r="80" spans="1:18" s="2" customFormat="1" ht="111.75" customHeight="1" x14ac:dyDescent="0.3">
      <c r="A80" s="4">
        <f t="shared" ref="A80:A82" si="36">A79+1</f>
        <v>2</v>
      </c>
      <c r="B80" s="14"/>
      <c r="C80" s="142"/>
      <c r="D80" s="36" t="s">
        <v>453</v>
      </c>
      <c r="E80" s="115"/>
      <c r="F80" s="50" t="s">
        <v>770</v>
      </c>
      <c r="G80" s="112">
        <v>4673738097701</v>
      </c>
      <c r="H80" s="65">
        <v>65</v>
      </c>
      <c r="I80" s="71">
        <f t="shared" ref="I80:I82" si="37">ROUND((100-$L$4)/100*H80,1)</f>
        <v>32.5</v>
      </c>
      <c r="J80" s="136" t="s">
        <v>705</v>
      </c>
      <c r="K80" s="90">
        <v>280</v>
      </c>
      <c r="L80" s="116"/>
      <c r="M80" s="106">
        <f t="shared" ref="M80:M82" si="38">L80*I80</f>
        <v>0</v>
      </c>
      <c r="N80" s="107">
        <f>L80*0.045</f>
        <v>0</v>
      </c>
      <c r="O80" s="56">
        <f>TRUNC(L79/K79,0)*K79</f>
        <v>0</v>
      </c>
      <c r="P80" s="179">
        <f>L79-O80</f>
        <v>0</v>
      </c>
      <c r="R80" s="164" t="s">
        <v>806</v>
      </c>
    </row>
    <row r="81" spans="1:19" s="2" customFormat="1" ht="111.75" customHeight="1" x14ac:dyDescent="0.3">
      <c r="A81" s="4">
        <f t="shared" si="36"/>
        <v>3</v>
      </c>
      <c r="B81" s="14"/>
      <c r="C81" s="142"/>
      <c r="D81" s="36" t="s">
        <v>768</v>
      </c>
      <c r="E81" s="115"/>
      <c r="F81" s="50" t="s">
        <v>770</v>
      </c>
      <c r="G81" s="112">
        <v>4673738097695</v>
      </c>
      <c r="H81" s="65">
        <v>65</v>
      </c>
      <c r="I81" s="71">
        <f t="shared" si="37"/>
        <v>32.5</v>
      </c>
      <c r="J81" s="136" t="s">
        <v>705</v>
      </c>
      <c r="K81" s="90">
        <v>280</v>
      </c>
      <c r="L81" s="116"/>
      <c r="M81" s="106">
        <f t="shared" si="38"/>
        <v>0</v>
      </c>
      <c r="N81" s="107">
        <f>L81*0.045</f>
        <v>0</v>
      </c>
      <c r="O81" s="56">
        <f>TRUNC(L80/K80,0)*K80</f>
        <v>0</v>
      </c>
      <c r="P81" s="179">
        <f>L80-O81</f>
        <v>0</v>
      </c>
      <c r="R81" s="164"/>
    </row>
    <row r="82" spans="1:19" s="2" customFormat="1" ht="93.75" customHeight="1" x14ac:dyDescent="0.3">
      <c r="A82" s="4">
        <f t="shared" si="36"/>
        <v>4</v>
      </c>
      <c r="B82" s="14"/>
      <c r="C82" s="142"/>
      <c r="D82" s="36" t="s">
        <v>769</v>
      </c>
      <c r="E82" s="115"/>
      <c r="F82" s="50" t="s">
        <v>770</v>
      </c>
      <c r="G82" s="112">
        <v>4673738097688</v>
      </c>
      <c r="H82" s="65">
        <v>65</v>
      </c>
      <c r="I82" s="71">
        <f t="shared" si="37"/>
        <v>32.5</v>
      </c>
      <c r="J82" s="136" t="s">
        <v>705</v>
      </c>
      <c r="K82" s="90">
        <v>280</v>
      </c>
      <c r="L82" s="116"/>
      <c r="M82" s="106">
        <f t="shared" si="38"/>
        <v>0</v>
      </c>
      <c r="N82" s="107">
        <f>L82*0.045</f>
        <v>0</v>
      </c>
      <c r="O82" s="56">
        <f>TRUNC(L81/K81,0)*K81</f>
        <v>0</v>
      </c>
      <c r="P82" s="179">
        <f>L81-O82</f>
        <v>0</v>
      </c>
      <c r="R82" s="162"/>
    </row>
    <row r="83" spans="1:19" s="10" customFormat="1" ht="42" customHeight="1" thickBot="1" x14ac:dyDescent="0.35">
      <c r="A83" s="320" t="s">
        <v>566</v>
      </c>
      <c r="B83" s="321"/>
      <c r="C83" s="321"/>
      <c r="D83" s="321"/>
      <c r="E83" s="321"/>
      <c r="F83" s="321"/>
      <c r="G83" s="321"/>
      <c r="H83" s="321"/>
      <c r="I83" s="321"/>
      <c r="J83" s="321"/>
      <c r="K83" s="322"/>
      <c r="L83" s="258"/>
      <c r="M83" s="175"/>
      <c r="N83" s="213"/>
      <c r="O83" s="56">
        <f>TRUNC(L82/K82,0)*K82</f>
        <v>0</v>
      </c>
      <c r="P83" s="179">
        <f>L82-O83</f>
        <v>0</v>
      </c>
      <c r="Q83" s="110"/>
      <c r="R83" s="162"/>
    </row>
    <row r="84" spans="1:19" s="10" customFormat="1" ht="39" customHeight="1" thickTop="1" x14ac:dyDescent="0.3">
      <c r="A84" s="323" t="s">
        <v>911</v>
      </c>
      <c r="B84" s="324"/>
      <c r="C84" s="324"/>
      <c r="D84" s="324"/>
      <c r="E84" s="324"/>
      <c r="F84" s="324"/>
      <c r="G84" s="324"/>
      <c r="H84" s="324"/>
      <c r="I84" s="324"/>
      <c r="J84" s="324"/>
      <c r="K84" s="259"/>
      <c r="L84" s="260"/>
      <c r="M84" s="261"/>
      <c r="N84" s="275"/>
      <c r="O84" s="56"/>
      <c r="P84" s="56"/>
      <c r="Q84" s="271"/>
      <c r="R84" s="165" t="s">
        <v>803</v>
      </c>
    </row>
    <row r="85" spans="1:19" s="2" customFormat="1" ht="84.75" customHeight="1" x14ac:dyDescent="0.3">
      <c r="A85" s="325" t="s">
        <v>572</v>
      </c>
      <c r="B85" s="292"/>
      <c r="C85" s="292"/>
      <c r="D85" s="292"/>
      <c r="E85" s="118"/>
      <c r="F85" s="304" t="s">
        <v>936</v>
      </c>
      <c r="G85" s="304"/>
      <c r="H85" s="304"/>
      <c r="I85" s="304"/>
      <c r="J85" s="304"/>
      <c r="K85" s="305"/>
      <c r="L85" s="121"/>
      <c r="M85" s="106"/>
      <c r="N85" s="276"/>
      <c r="O85" s="264"/>
      <c r="P85" s="262"/>
      <c r="Q85" s="215"/>
      <c r="R85" s="280" t="s">
        <v>803</v>
      </c>
    </row>
    <row r="86" spans="1:19" s="2" customFormat="1" ht="111.75" customHeight="1" x14ac:dyDescent="0.3">
      <c r="A86" s="5">
        <v>1</v>
      </c>
      <c r="B86" s="14" t="s">
        <v>2</v>
      </c>
      <c r="C86" s="25"/>
      <c r="D86" s="37" t="s">
        <v>58</v>
      </c>
      <c r="E86" s="29"/>
      <c r="F86" s="50" t="s">
        <v>478</v>
      </c>
      <c r="G86" s="149">
        <v>9785912828881</v>
      </c>
      <c r="H86" s="196">
        <v>120</v>
      </c>
      <c r="I86" s="197">
        <f t="shared" ref="I86:I93" si="39">ROUND((100-$L$4)/100*H86,1)</f>
        <v>60</v>
      </c>
      <c r="J86" s="78" t="s">
        <v>543</v>
      </c>
      <c r="K86" s="90">
        <v>25</v>
      </c>
      <c r="L86" s="117"/>
      <c r="M86" s="106">
        <f>L86*I86</f>
        <v>0</v>
      </c>
      <c r="N86" s="265">
        <f t="shared" ref="N86:N93" si="40">L86*2.75/25</f>
        <v>0</v>
      </c>
      <c r="O86" s="264">
        <f t="shared" ref="O86:O93" si="41">TRUNC(L86/K86,0)*K86</f>
        <v>0</v>
      </c>
      <c r="P86" s="263">
        <f t="shared" ref="P86:P93" si="42">L86-O86</f>
        <v>0</v>
      </c>
      <c r="Q86" s="20"/>
      <c r="R86" s="281" t="s">
        <v>803</v>
      </c>
      <c r="S86" s="215"/>
    </row>
    <row r="87" spans="1:19" s="2" customFormat="1" ht="111.75" customHeight="1" x14ac:dyDescent="0.3">
      <c r="A87" s="5">
        <f t="shared" ref="A87:A93" si="43">A86+1</f>
        <v>2</v>
      </c>
      <c r="B87" s="14" t="s">
        <v>2</v>
      </c>
      <c r="C87" s="25"/>
      <c r="D87" s="37" t="s">
        <v>59</v>
      </c>
      <c r="E87" s="47"/>
      <c r="F87" s="50" t="s">
        <v>479</v>
      </c>
      <c r="G87" s="149">
        <v>9785000335468</v>
      </c>
      <c r="H87" s="196">
        <v>120</v>
      </c>
      <c r="I87" s="197">
        <f t="shared" si="39"/>
        <v>60</v>
      </c>
      <c r="J87" s="78" t="s">
        <v>543</v>
      </c>
      <c r="K87" s="90">
        <v>25</v>
      </c>
      <c r="L87" s="98"/>
      <c r="M87" s="106">
        <f t="shared" ref="M87:M93" si="44">L87*I87</f>
        <v>0</v>
      </c>
      <c r="N87" s="265">
        <f t="shared" si="40"/>
        <v>0</v>
      </c>
      <c r="O87" s="264">
        <f t="shared" si="41"/>
        <v>0</v>
      </c>
      <c r="P87" s="263">
        <f t="shared" si="42"/>
        <v>0</v>
      </c>
      <c r="Q87" s="215"/>
      <c r="R87" s="282" t="s">
        <v>803</v>
      </c>
      <c r="S87" s="215"/>
    </row>
    <row r="88" spans="1:19" s="2" customFormat="1" ht="111.75" customHeight="1" x14ac:dyDescent="0.3">
      <c r="A88" s="5">
        <f t="shared" si="43"/>
        <v>3</v>
      </c>
      <c r="B88" s="14" t="s">
        <v>2</v>
      </c>
      <c r="C88" s="25"/>
      <c r="D88" s="37" t="s">
        <v>60</v>
      </c>
      <c r="E88" s="29"/>
      <c r="F88" s="50" t="s">
        <v>479</v>
      </c>
      <c r="G88" s="149">
        <v>9785000335277</v>
      </c>
      <c r="H88" s="196">
        <v>120</v>
      </c>
      <c r="I88" s="197">
        <f t="shared" si="39"/>
        <v>60</v>
      </c>
      <c r="J88" s="78" t="s">
        <v>543</v>
      </c>
      <c r="K88" s="90">
        <v>25</v>
      </c>
      <c r="L88" s="117"/>
      <c r="M88" s="106">
        <f t="shared" si="44"/>
        <v>0</v>
      </c>
      <c r="N88" s="265">
        <f t="shared" si="40"/>
        <v>0</v>
      </c>
      <c r="O88" s="264">
        <f t="shared" si="41"/>
        <v>0</v>
      </c>
      <c r="P88" s="263">
        <f t="shared" si="42"/>
        <v>0</v>
      </c>
      <c r="Q88" s="215"/>
      <c r="R88" s="282" t="s">
        <v>803</v>
      </c>
      <c r="S88" s="215"/>
    </row>
    <row r="89" spans="1:19" s="2" customFormat="1" ht="111.75" customHeight="1" x14ac:dyDescent="0.3">
      <c r="A89" s="5">
        <f t="shared" si="43"/>
        <v>4</v>
      </c>
      <c r="B89" s="14" t="s">
        <v>2</v>
      </c>
      <c r="C89" s="25"/>
      <c r="D89" s="37" t="s">
        <v>61</v>
      </c>
      <c r="E89" s="48"/>
      <c r="F89" s="50" t="s">
        <v>479</v>
      </c>
      <c r="G89" s="149">
        <v>9785000335284</v>
      </c>
      <c r="H89" s="196">
        <v>120</v>
      </c>
      <c r="I89" s="197">
        <f t="shared" si="39"/>
        <v>60</v>
      </c>
      <c r="J89" s="78" t="s">
        <v>543</v>
      </c>
      <c r="K89" s="90">
        <v>25</v>
      </c>
      <c r="L89" s="98"/>
      <c r="M89" s="106">
        <f t="shared" si="44"/>
        <v>0</v>
      </c>
      <c r="N89" s="265">
        <f t="shared" si="40"/>
        <v>0</v>
      </c>
      <c r="O89" s="264">
        <f t="shared" si="41"/>
        <v>0</v>
      </c>
      <c r="P89" s="263">
        <f t="shared" si="42"/>
        <v>0</v>
      </c>
      <c r="Q89" s="215"/>
      <c r="R89" s="282" t="s">
        <v>803</v>
      </c>
      <c r="S89" s="215"/>
    </row>
    <row r="90" spans="1:19" s="2" customFormat="1" ht="111.75" customHeight="1" x14ac:dyDescent="0.3">
      <c r="A90" s="5">
        <f t="shared" si="43"/>
        <v>5</v>
      </c>
      <c r="B90" s="14" t="s">
        <v>2</v>
      </c>
      <c r="C90" s="25"/>
      <c r="D90" s="37" t="s">
        <v>62</v>
      </c>
      <c r="E90" s="29"/>
      <c r="F90" s="50" t="s">
        <v>479</v>
      </c>
      <c r="G90" s="149">
        <v>9785912828874</v>
      </c>
      <c r="H90" s="196">
        <v>120</v>
      </c>
      <c r="I90" s="197">
        <f t="shared" si="39"/>
        <v>60</v>
      </c>
      <c r="J90" s="78" t="s">
        <v>543</v>
      </c>
      <c r="K90" s="90">
        <v>25</v>
      </c>
      <c r="L90" s="117"/>
      <c r="M90" s="106">
        <f t="shared" si="44"/>
        <v>0</v>
      </c>
      <c r="N90" s="265">
        <f t="shared" si="40"/>
        <v>0</v>
      </c>
      <c r="O90" s="264">
        <f t="shared" si="41"/>
        <v>0</v>
      </c>
      <c r="P90" s="263">
        <f t="shared" si="42"/>
        <v>0</v>
      </c>
      <c r="Q90" s="215"/>
      <c r="R90" s="282" t="s">
        <v>803</v>
      </c>
      <c r="S90" s="215"/>
    </row>
    <row r="91" spans="1:19" s="2" customFormat="1" ht="111.75" customHeight="1" x14ac:dyDescent="0.3">
      <c r="A91" s="5">
        <f t="shared" si="43"/>
        <v>6</v>
      </c>
      <c r="B91" s="14" t="s">
        <v>2</v>
      </c>
      <c r="C91" s="25"/>
      <c r="D91" s="37" t="s">
        <v>63</v>
      </c>
      <c r="E91" s="49"/>
      <c r="F91" s="50" t="s">
        <v>480</v>
      </c>
      <c r="G91" s="149">
        <v>9785000335451</v>
      </c>
      <c r="H91" s="196">
        <v>120</v>
      </c>
      <c r="I91" s="197">
        <f t="shared" si="39"/>
        <v>60</v>
      </c>
      <c r="J91" s="78" t="s">
        <v>543</v>
      </c>
      <c r="K91" s="90">
        <v>25</v>
      </c>
      <c r="L91" s="98"/>
      <c r="M91" s="106">
        <f t="shared" si="44"/>
        <v>0</v>
      </c>
      <c r="N91" s="265">
        <f t="shared" si="40"/>
        <v>0</v>
      </c>
      <c r="O91" s="264">
        <f t="shared" si="41"/>
        <v>0</v>
      </c>
      <c r="P91" s="263">
        <f t="shared" si="42"/>
        <v>0</v>
      </c>
      <c r="Q91" s="215"/>
      <c r="R91" s="282" t="s">
        <v>803</v>
      </c>
      <c r="S91" s="215"/>
    </row>
    <row r="92" spans="1:19" s="10" customFormat="1" ht="111.75" customHeight="1" x14ac:dyDescent="0.3">
      <c r="A92" s="5">
        <f t="shared" si="43"/>
        <v>7</v>
      </c>
      <c r="B92" s="14" t="s">
        <v>2</v>
      </c>
      <c r="C92" s="25"/>
      <c r="D92" s="37" t="s">
        <v>64</v>
      </c>
      <c r="E92" s="29"/>
      <c r="F92" s="50" t="s">
        <v>481</v>
      </c>
      <c r="G92" s="149">
        <v>9785912828867</v>
      </c>
      <c r="H92" s="196">
        <v>120</v>
      </c>
      <c r="I92" s="197">
        <f t="shared" si="39"/>
        <v>60</v>
      </c>
      <c r="J92" s="78" t="s">
        <v>543</v>
      </c>
      <c r="K92" s="90">
        <v>25</v>
      </c>
      <c r="L92" s="98"/>
      <c r="M92" s="274">
        <f t="shared" si="44"/>
        <v>0</v>
      </c>
      <c r="N92" s="278">
        <f t="shared" si="40"/>
        <v>0</v>
      </c>
      <c r="O92" s="264">
        <f t="shared" si="41"/>
        <v>0</v>
      </c>
      <c r="P92" s="263">
        <f t="shared" si="42"/>
        <v>0</v>
      </c>
      <c r="Q92" s="279"/>
      <c r="R92" s="282"/>
      <c r="S92" s="279"/>
    </row>
    <row r="93" spans="1:19" s="10" customFormat="1" ht="111.75" customHeight="1" thickBot="1" x14ac:dyDescent="0.35">
      <c r="A93" s="5">
        <f t="shared" si="43"/>
        <v>8</v>
      </c>
      <c r="B93" s="14" t="s">
        <v>2</v>
      </c>
      <c r="C93" s="25"/>
      <c r="D93" s="37" t="s">
        <v>65</v>
      </c>
      <c r="E93" s="266"/>
      <c r="F93" s="50" t="s">
        <v>482</v>
      </c>
      <c r="G93" s="149">
        <v>9785912828591</v>
      </c>
      <c r="H93" s="196">
        <v>120</v>
      </c>
      <c r="I93" s="197">
        <f t="shared" si="39"/>
        <v>60</v>
      </c>
      <c r="J93" s="78" t="s">
        <v>543</v>
      </c>
      <c r="K93" s="90">
        <v>50</v>
      </c>
      <c r="L93" s="176"/>
      <c r="M93" s="106">
        <f t="shared" si="44"/>
        <v>0</v>
      </c>
      <c r="N93" s="273">
        <f t="shared" si="40"/>
        <v>0</v>
      </c>
      <c r="O93" s="270">
        <f t="shared" si="41"/>
        <v>0</v>
      </c>
      <c r="P93" s="263">
        <f t="shared" si="42"/>
        <v>0</v>
      </c>
      <c r="Q93" s="283"/>
      <c r="R93" s="280" t="s">
        <v>812</v>
      </c>
    </row>
    <row r="94" spans="1:19" s="2" customFormat="1" ht="60" customHeight="1" thickTop="1" x14ac:dyDescent="0.3">
      <c r="A94" s="318" t="s">
        <v>574</v>
      </c>
      <c r="B94" s="319"/>
      <c r="C94" s="319"/>
      <c r="D94" s="319"/>
      <c r="E94" s="267"/>
      <c r="F94" s="333" t="s">
        <v>575</v>
      </c>
      <c r="G94" s="333"/>
      <c r="H94" s="333"/>
      <c r="I94" s="333"/>
      <c r="J94" s="333"/>
      <c r="K94" s="334"/>
      <c r="L94" s="260"/>
      <c r="M94" s="177"/>
      <c r="N94" s="269"/>
      <c r="O94" s="56"/>
      <c r="P94" s="179"/>
      <c r="R94" s="165" t="s">
        <v>812</v>
      </c>
    </row>
    <row r="95" spans="1:19" s="2" customFormat="1" ht="111.75" customHeight="1" x14ac:dyDescent="0.3">
      <c r="A95" s="6">
        <v>1</v>
      </c>
      <c r="B95" s="14" t="s">
        <v>2</v>
      </c>
      <c r="C95" s="26" t="s">
        <v>30</v>
      </c>
      <c r="D95" s="39" t="s">
        <v>51</v>
      </c>
      <c r="E95" s="29"/>
      <c r="F95" s="50" t="s">
        <v>483</v>
      </c>
      <c r="G95" s="149">
        <v>9785912825637</v>
      </c>
      <c r="H95" s="67">
        <v>67</v>
      </c>
      <c r="I95" s="71">
        <f>ROUND((100-$L$4)/100*H95,1)</f>
        <v>33.5</v>
      </c>
      <c r="J95" s="78" t="s">
        <v>832</v>
      </c>
      <c r="K95" s="90">
        <v>50</v>
      </c>
      <c r="L95" s="117"/>
      <c r="M95" s="106">
        <f>L95*I95</f>
        <v>0</v>
      </c>
      <c r="N95" s="56">
        <f>L95*1.85/50</f>
        <v>0</v>
      </c>
      <c r="O95" s="56">
        <f>TRUNC(L95/K95,0)*K95</f>
        <v>0</v>
      </c>
      <c r="P95" s="179">
        <f>L95-O95</f>
        <v>0</v>
      </c>
      <c r="R95" s="165" t="s">
        <v>812</v>
      </c>
    </row>
    <row r="96" spans="1:19" s="2" customFormat="1" ht="111.75" customHeight="1" x14ac:dyDescent="0.3">
      <c r="A96" s="6">
        <f>A95+1</f>
        <v>2</v>
      </c>
      <c r="B96" s="14" t="s">
        <v>2</v>
      </c>
      <c r="C96" s="26" t="s">
        <v>30</v>
      </c>
      <c r="D96" s="39" t="s">
        <v>760</v>
      </c>
      <c r="E96" s="29"/>
      <c r="F96" s="50" t="s">
        <v>483</v>
      </c>
      <c r="G96" s="149">
        <v>9785000336342</v>
      </c>
      <c r="H96" s="67">
        <v>67</v>
      </c>
      <c r="I96" s="71">
        <f>ROUND((100-$L$4)/100*H96,1)</f>
        <v>33.5</v>
      </c>
      <c r="J96" s="78" t="s">
        <v>705</v>
      </c>
      <c r="K96" s="90">
        <v>50</v>
      </c>
      <c r="L96" s="117"/>
      <c r="M96" s="106">
        <f>L96*I96</f>
        <v>0</v>
      </c>
      <c r="N96" s="56">
        <f t="shared" ref="N96:N102" si="45">L96*1.85/50</f>
        <v>0</v>
      </c>
      <c r="O96" s="56">
        <f>TRUNC(L96/K96,0)*K96</f>
        <v>0</v>
      </c>
      <c r="P96" s="179">
        <f>L96-O96</f>
        <v>0</v>
      </c>
      <c r="R96" s="165" t="s">
        <v>812</v>
      </c>
    </row>
    <row r="97" spans="1:18" s="2" customFormat="1" ht="111.75" customHeight="1" x14ac:dyDescent="0.3">
      <c r="A97" s="6">
        <f t="shared" ref="A97:A102" si="46">A96+1</f>
        <v>3</v>
      </c>
      <c r="B97" s="14" t="s">
        <v>2</v>
      </c>
      <c r="C97" s="26" t="s">
        <v>30</v>
      </c>
      <c r="D97" s="39" t="s">
        <v>69</v>
      </c>
      <c r="E97" s="29"/>
      <c r="F97" s="50" t="s">
        <v>483</v>
      </c>
      <c r="G97" s="149">
        <v>9785912825644</v>
      </c>
      <c r="H97" s="67">
        <v>67</v>
      </c>
      <c r="I97" s="71">
        <f t="shared" ref="I97:I102" si="47">ROUND((100-$L$4)/100*H97,1)</f>
        <v>33.5</v>
      </c>
      <c r="J97" s="78" t="s">
        <v>705</v>
      </c>
      <c r="K97" s="90">
        <v>50</v>
      </c>
      <c r="L97" s="117"/>
      <c r="M97" s="106">
        <f t="shared" ref="M97:M102" si="48">L97*I97</f>
        <v>0</v>
      </c>
      <c r="N97" s="56">
        <f t="shared" si="45"/>
        <v>0</v>
      </c>
      <c r="O97" s="56">
        <f>TRUNC(L97/K97,0)*K97</f>
        <v>0</v>
      </c>
      <c r="P97" s="179">
        <f>L97-O97</f>
        <v>0</v>
      </c>
      <c r="R97" s="165" t="s">
        <v>812</v>
      </c>
    </row>
    <row r="98" spans="1:18" s="2" customFormat="1" ht="111.75" customHeight="1" x14ac:dyDescent="0.3">
      <c r="A98" s="6">
        <f t="shared" si="46"/>
        <v>4</v>
      </c>
      <c r="B98" s="14" t="s">
        <v>2</v>
      </c>
      <c r="C98" s="26" t="s">
        <v>30</v>
      </c>
      <c r="D98" s="39" t="s">
        <v>52</v>
      </c>
      <c r="E98" s="46" t="s">
        <v>470</v>
      </c>
      <c r="F98" s="50" t="s">
        <v>483</v>
      </c>
      <c r="G98" s="149">
        <v>9785912825651</v>
      </c>
      <c r="H98" s="67">
        <v>67</v>
      </c>
      <c r="I98" s="71">
        <f t="shared" si="47"/>
        <v>33.5</v>
      </c>
      <c r="J98" s="78" t="s">
        <v>705</v>
      </c>
      <c r="K98" s="90">
        <v>50</v>
      </c>
      <c r="L98" s="117"/>
      <c r="M98" s="106">
        <f t="shared" si="48"/>
        <v>0</v>
      </c>
      <c r="N98" s="56">
        <f t="shared" si="45"/>
        <v>0</v>
      </c>
      <c r="O98" s="56">
        <f>TRUNC(L98/K98,0)*K98</f>
        <v>0</v>
      </c>
      <c r="P98" s="179">
        <f>L98-O98</f>
        <v>0</v>
      </c>
      <c r="R98" s="165"/>
    </row>
    <row r="99" spans="1:18" s="2" customFormat="1" ht="111.75" customHeight="1" x14ac:dyDescent="0.3">
      <c r="A99" s="6">
        <f t="shared" si="46"/>
        <v>5</v>
      </c>
      <c r="B99" s="14" t="s">
        <v>2</v>
      </c>
      <c r="C99" s="26" t="s">
        <v>30</v>
      </c>
      <c r="D99" s="39" t="s">
        <v>761</v>
      </c>
      <c r="E99" s="48"/>
      <c r="F99" s="50" t="s">
        <v>483</v>
      </c>
      <c r="G99" s="149">
        <v>9785000336359</v>
      </c>
      <c r="H99" s="67">
        <v>67</v>
      </c>
      <c r="I99" s="71">
        <f>ROUND((100-$L$4)/100*H99,1)</f>
        <v>33.5</v>
      </c>
      <c r="J99" s="78" t="s">
        <v>705</v>
      </c>
      <c r="K99" s="90">
        <v>50</v>
      </c>
      <c r="L99" s="98"/>
      <c r="M99" s="106">
        <f>L99*I99</f>
        <v>0</v>
      </c>
      <c r="N99" s="56">
        <f t="shared" si="45"/>
        <v>0</v>
      </c>
      <c r="O99" s="56">
        <f>TRUNC(L99/K99,0)*K99</f>
        <v>0</v>
      </c>
      <c r="P99" s="179">
        <f>L99-O99</f>
        <v>0</v>
      </c>
      <c r="R99" s="165" t="s">
        <v>812</v>
      </c>
    </row>
    <row r="100" spans="1:18" s="2" customFormat="1" ht="111.75" customHeight="1" x14ac:dyDescent="0.3">
      <c r="A100" s="6">
        <f t="shared" si="46"/>
        <v>6</v>
      </c>
      <c r="B100" s="14" t="s">
        <v>2</v>
      </c>
      <c r="C100" s="26" t="s">
        <v>30</v>
      </c>
      <c r="D100" s="39" t="s">
        <v>71</v>
      </c>
      <c r="E100" s="29"/>
      <c r="F100" s="50" t="s">
        <v>483</v>
      </c>
      <c r="G100" s="149">
        <v>9785912825767</v>
      </c>
      <c r="H100" s="67">
        <v>67</v>
      </c>
      <c r="I100" s="71">
        <f t="shared" si="47"/>
        <v>33.5</v>
      </c>
      <c r="J100" s="80" t="s">
        <v>705</v>
      </c>
      <c r="K100" s="90">
        <v>50</v>
      </c>
      <c r="L100" s="98"/>
      <c r="M100" s="106">
        <f t="shared" si="48"/>
        <v>0</v>
      </c>
      <c r="N100" s="56">
        <f t="shared" si="45"/>
        <v>0</v>
      </c>
      <c r="O100" s="56"/>
      <c r="P100" s="179"/>
      <c r="R100" s="165" t="s">
        <v>812</v>
      </c>
    </row>
    <row r="101" spans="1:18" s="2" customFormat="1" ht="111.75" customHeight="1" x14ac:dyDescent="0.3">
      <c r="A101" s="6">
        <f t="shared" si="46"/>
        <v>7</v>
      </c>
      <c r="B101" s="14" t="s">
        <v>2</v>
      </c>
      <c r="C101" s="26" t="s">
        <v>30</v>
      </c>
      <c r="D101" s="39" t="s">
        <v>72</v>
      </c>
      <c r="E101" s="29"/>
      <c r="F101" s="50" t="s">
        <v>483</v>
      </c>
      <c r="G101" s="149">
        <v>9785912825774</v>
      </c>
      <c r="H101" s="67">
        <v>67</v>
      </c>
      <c r="I101" s="71">
        <f t="shared" si="47"/>
        <v>33.5</v>
      </c>
      <c r="J101" s="78" t="s">
        <v>542</v>
      </c>
      <c r="K101" s="90">
        <v>50</v>
      </c>
      <c r="L101" s="98"/>
      <c r="M101" s="106">
        <f t="shared" si="48"/>
        <v>0</v>
      </c>
      <c r="N101" s="56">
        <f t="shared" si="45"/>
        <v>0</v>
      </c>
      <c r="O101" s="56">
        <f>TRUNC(L101/K101,0)*K101</f>
        <v>0</v>
      </c>
      <c r="P101" s="179">
        <f>L101-O101</f>
        <v>0</v>
      </c>
      <c r="R101" s="165"/>
    </row>
    <row r="102" spans="1:18" s="2" customFormat="1" ht="111.75" customHeight="1" x14ac:dyDescent="0.3">
      <c r="A102" s="6">
        <f t="shared" si="46"/>
        <v>8</v>
      </c>
      <c r="B102" s="14" t="s">
        <v>2</v>
      </c>
      <c r="C102" s="26" t="s">
        <v>30</v>
      </c>
      <c r="D102" s="39" t="s">
        <v>73</v>
      </c>
      <c r="E102" s="29"/>
      <c r="F102" s="50" t="s">
        <v>483</v>
      </c>
      <c r="G102" s="149">
        <v>9785912825781</v>
      </c>
      <c r="H102" s="67">
        <v>67</v>
      </c>
      <c r="I102" s="71">
        <f t="shared" si="47"/>
        <v>33.5</v>
      </c>
      <c r="J102" s="78" t="s">
        <v>542</v>
      </c>
      <c r="K102" s="90">
        <v>50</v>
      </c>
      <c r="L102" s="98"/>
      <c r="M102" s="106">
        <f t="shared" si="48"/>
        <v>0</v>
      </c>
      <c r="N102" s="56">
        <f t="shared" si="45"/>
        <v>0</v>
      </c>
      <c r="O102" s="56">
        <f>TRUNC(L102/K102,0)*K102</f>
        <v>0</v>
      </c>
      <c r="P102" s="179">
        <f>L102-O102</f>
        <v>0</v>
      </c>
      <c r="R102" s="164" t="s">
        <v>805</v>
      </c>
    </row>
    <row r="103" spans="1:18" s="2" customFormat="1" ht="54.75" customHeight="1" x14ac:dyDescent="0.3">
      <c r="A103" s="291" t="s">
        <v>693</v>
      </c>
      <c r="B103" s="292"/>
      <c r="C103" s="292"/>
      <c r="D103" s="292"/>
      <c r="E103" s="115"/>
      <c r="F103" s="289" t="s">
        <v>697</v>
      </c>
      <c r="G103" s="289"/>
      <c r="H103" s="289"/>
      <c r="I103" s="289"/>
      <c r="J103" s="289"/>
      <c r="K103" s="290"/>
      <c r="L103" s="121"/>
      <c r="M103" s="106"/>
      <c r="O103" s="56"/>
      <c r="P103" s="179"/>
      <c r="R103" s="164" t="s">
        <v>805</v>
      </c>
    </row>
    <row r="104" spans="1:18" s="2" customFormat="1" ht="111.75" customHeight="1" x14ac:dyDescent="0.3">
      <c r="A104" s="4">
        <v>1</v>
      </c>
      <c r="B104" s="140"/>
      <c r="C104" s="142"/>
      <c r="D104" s="36" t="s">
        <v>711</v>
      </c>
      <c r="E104" s="141"/>
      <c r="F104" s="50" t="s">
        <v>695</v>
      </c>
      <c r="G104" s="112">
        <v>9785000338216</v>
      </c>
      <c r="H104" s="181">
        <v>115</v>
      </c>
      <c r="I104" s="195">
        <f t="shared" ref="I104:I111" si="49">ROUND((100-$L$4)/100*H104,1)</f>
        <v>57.5</v>
      </c>
      <c r="J104" s="136" t="s">
        <v>705</v>
      </c>
      <c r="K104" s="90">
        <v>50</v>
      </c>
      <c r="L104" s="116"/>
      <c r="M104" s="106">
        <f t="shared" ref="M104:M111" si="50">L104*I104</f>
        <v>0</v>
      </c>
      <c r="N104" s="107">
        <f t="shared" ref="N104:N111" si="51">L104*3.1/50</f>
        <v>0</v>
      </c>
      <c r="O104" s="56">
        <f t="shared" ref="O104:O111" si="52">TRUNC(L104/K104,0)*K104</f>
        <v>0</v>
      </c>
      <c r="P104" s="179">
        <f t="shared" ref="P104:P111" si="53">L104-O104</f>
        <v>0</v>
      </c>
      <c r="R104" s="164" t="s">
        <v>805</v>
      </c>
    </row>
    <row r="105" spans="1:18" s="2" customFormat="1" ht="111.75" customHeight="1" x14ac:dyDescent="0.3">
      <c r="A105" s="4">
        <f>A104+1</f>
        <v>2</v>
      </c>
      <c r="B105" s="140"/>
      <c r="C105" s="142"/>
      <c r="D105" s="36" t="s">
        <v>44</v>
      </c>
      <c r="E105" s="46" t="s">
        <v>470</v>
      </c>
      <c r="F105" s="50" t="s">
        <v>695</v>
      </c>
      <c r="G105" s="112">
        <v>9785000338223</v>
      </c>
      <c r="H105" s="65">
        <v>122</v>
      </c>
      <c r="I105" s="71">
        <f t="shared" si="49"/>
        <v>61</v>
      </c>
      <c r="J105" s="136" t="s">
        <v>705</v>
      </c>
      <c r="K105" s="90">
        <v>50</v>
      </c>
      <c r="L105" s="116"/>
      <c r="M105" s="106">
        <f t="shared" si="50"/>
        <v>0</v>
      </c>
      <c r="N105" s="107">
        <f t="shared" si="51"/>
        <v>0</v>
      </c>
      <c r="O105" s="56">
        <f t="shared" si="52"/>
        <v>0</v>
      </c>
      <c r="P105" s="179">
        <f t="shared" si="53"/>
        <v>0</v>
      </c>
      <c r="R105" s="164" t="s">
        <v>805</v>
      </c>
    </row>
    <row r="106" spans="1:18" s="2" customFormat="1" ht="111.75" customHeight="1" x14ac:dyDescent="0.3">
      <c r="A106" s="4">
        <f t="shared" ref="A106:A111" si="54">A105+1</f>
        <v>3</v>
      </c>
      <c r="B106" s="14"/>
      <c r="C106" s="142"/>
      <c r="D106" s="36" t="s">
        <v>694</v>
      </c>
      <c r="E106" s="46" t="s">
        <v>470</v>
      </c>
      <c r="F106" s="50" t="s">
        <v>695</v>
      </c>
      <c r="G106" s="112">
        <v>9785000337905</v>
      </c>
      <c r="H106" s="65">
        <v>122</v>
      </c>
      <c r="I106" s="71">
        <f t="shared" si="49"/>
        <v>61</v>
      </c>
      <c r="J106" s="136" t="s">
        <v>705</v>
      </c>
      <c r="K106" s="90">
        <v>50</v>
      </c>
      <c r="L106" s="116"/>
      <c r="M106" s="106">
        <f t="shared" si="50"/>
        <v>0</v>
      </c>
      <c r="N106" s="107">
        <f t="shared" si="51"/>
        <v>0</v>
      </c>
      <c r="O106" s="56">
        <f t="shared" si="52"/>
        <v>0</v>
      </c>
      <c r="P106" s="179">
        <f t="shared" si="53"/>
        <v>0</v>
      </c>
      <c r="R106" s="164" t="s">
        <v>805</v>
      </c>
    </row>
    <row r="107" spans="1:18" s="2" customFormat="1" ht="111.75" customHeight="1" x14ac:dyDescent="0.3">
      <c r="A107" s="4">
        <f t="shared" si="54"/>
        <v>4</v>
      </c>
      <c r="B107" s="140"/>
      <c r="C107" s="142"/>
      <c r="D107" s="36" t="s">
        <v>709</v>
      </c>
      <c r="E107" s="46" t="s">
        <v>470</v>
      </c>
      <c r="F107" s="50" t="s">
        <v>695</v>
      </c>
      <c r="G107" s="112">
        <v>9785000338230</v>
      </c>
      <c r="H107" s="65">
        <v>122</v>
      </c>
      <c r="I107" s="71">
        <f t="shared" si="49"/>
        <v>61</v>
      </c>
      <c r="J107" s="136" t="s">
        <v>705</v>
      </c>
      <c r="K107" s="90">
        <v>50</v>
      </c>
      <c r="L107" s="116"/>
      <c r="M107" s="106">
        <f t="shared" si="50"/>
        <v>0</v>
      </c>
      <c r="N107" s="107">
        <f t="shared" si="51"/>
        <v>0</v>
      </c>
      <c r="O107" s="56">
        <f t="shared" si="52"/>
        <v>0</v>
      </c>
      <c r="P107" s="179">
        <f t="shared" si="53"/>
        <v>0</v>
      </c>
      <c r="R107" s="164" t="s">
        <v>805</v>
      </c>
    </row>
    <row r="108" spans="1:18" s="2" customFormat="1" ht="111.75" customHeight="1" x14ac:dyDescent="0.3">
      <c r="A108" s="4">
        <f t="shared" si="54"/>
        <v>5</v>
      </c>
      <c r="B108" s="14"/>
      <c r="C108" s="142"/>
      <c r="D108" s="36" t="s">
        <v>72</v>
      </c>
      <c r="E108" s="29"/>
      <c r="F108" s="50" t="s">
        <v>695</v>
      </c>
      <c r="G108" s="112">
        <v>9785000337899</v>
      </c>
      <c r="H108" s="65">
        <v>122</v>
      </c>
      <c r="I108" s="71">
        <f t="shared" si="49"/>
        <v>61</v>
      </c>
      <c r="J108" s="136" t="s">
        <v>705</v>
      </c>
      <c r="K108" s="90">
        <v>50</v>
      </c>
      <c r="L108" s="116"/>
      <c r="M108" s="106">
        <f t="shared" si="50"/>
        <v>0</v>
      </c>
      <c r="N108" s="107">
        <f t="shared" si="51"/>
        <v>0</v>
      </c>
      <c r="O108" s="56">
        <f t="shared" si="52"/>
        <v>0</v>
      </c>
      <c r="P108" s="179">
        <f t="shared" si="53"/>
        <v>0</v>
      </c>
      <c r="R108" s="164" t="s">
        <v>805</v>
      </c>
    </row>
    <row r="109" spans="1:18" s="2" customFormat="1" ht="111.75" customHeight="1" x14ac:dyDescent="0.3">
      <c r="A109" s="4">
        <f t="shared" si="54"/>
        <v>6</v>
      </c>
      <c r="B109" s="14"/>
      <c r="C109" s="142"/>
      <c r="D109" s="36" t="s">
        <v>696</v>
      </c>
      <c r="E109" s="115"/>
      <c r="F109" s="50" t="s">
        <v>695</v>
      </c>
      <c r="G109" s="112">
        <v>9785000337912</v>
      </c>
      <c r="H109" s="65">
        <v>122</v>
      </c>
      <c r="I109" s="71">
        <f t="shared" si="49"/>
        <v>61</v>
      </c>
      <c r="J109" s="136" t="s">
        <v>705</v>
      </c>
      <c r="K109" s="90">
        <v>50</v>
      </c>
      <c r="L109" s="116"/>
      <c r="M109" s="106">
        <f t="shared" si="50"/>
        <v>0</v>
      </c>
      <c r="N109" s="107">
        <f t="shared" si="51"/>
        <v>0</v>
      </c>
      <c r="O109" s="56">
        <f t="shared" si="52"/>
        <v>0</v>
      </c>
      <c r="P109" s="179">
        <f t="shared" si="53"/>
        <v>0</v>
      </c>
      <c r="R109" s="164" t="s">
        <v>805</v>
      </c>
    </row>
    <row r="110" spans="1:18" s="2" customFormat="1" ht="111.75" customHeight="1" x14ac:dyDescent="0.3">
      <c r="A110" s="4">
        <f t="shared" si="54"/>
        <v>7</v>
      </c>
      <c r="B110" s="14"/>
      <c r="C110" s="142"/>
      <c r="D110" s="36" t="s">
        <v>97</v>
      </c>
      <c r="E110" s="115"/>
      <c r="F110" s="50" t="s">
        <v>695</v>
      </c>
      <c r="G110" s="112">
        <v>9785000337929</v>
      </c>
      <c r="H110" s="65">
        <v>122</v>
      </c>
      <c r="I110" s="71">
        <f t="shared" si="49"/>
        <v>61</v>
      </c>
      <c r="J110" s="136" t="s">
        <v>705</v>
      </c>
      <c r="K110" s="90">
        <v>50</v>
      </c>
      <c r="L110" s="116"/>
      <c r="M110" s="106">
        <f t="shared" si="50"/>
        <v>0</v>
      </c>
      <c r="N110" s="107">
        <f t="shared" si="51"/>
        <v>0</v>
      </c>
      <c r="O110" s="56">
        <f t="shared" si="52"/>
        <v>0</v>
      </c>
      <c r="P110" s="179">
        <f t="shared" si="53"/>
        <v>0</v>
      </c>
      <c r="R110" s="164"/>
    </row>
    <row r="111" spans="1:18" s="2" customFormat="1" ht="111.75" customHeight="1" x14ac:dyDescent="0.3">
      <c r="A111" s="4">
        <f t="shared" si="54"/>
        <v>8</v>
      </c>
      <c r="B111" s="14"/>
      <c r="C111" s="142"/>
      <c r="D111" s="36" t="s">
        <v>710</v>
      </c>
      <c r="E111" s="115"/>
      <c r="F111" s="50" t="s">
        <v>695</v>
      </c>
      <c r="G111" s="112">
        <v>9785000338247</v>
      </c>
      <c r="H111" s="65">
        <v>115</v>
      </c>
      <c r="I111" s="71">
        <f t="shared" si="49"/>
        <v>57.5</v>
      </c>
      <c r="J111" s="136" t="s">
        <v>705</v>
      </c>
      <c r="K111" s="90">
        <v>50</v>
      </c>
      <c r="L111" s="116"/>
      <c r="M111" s="106">
        <f t="shared" si="50"/>
        <v>0</v>
      </c>
      <c r="N111" s="107">
        <f t="shared" si="51"/>
        <v>0</v>
      </c>
      <c r="O111" s="56">
        <f t="shared" si="52"/>
        <v>0</v>
      </c>
      <c r="P111" s="179">
        <f t="shared" si="53"/>
        <v>0</v>
      </c>
      <c r="R111" s="164" t="s">
        <v>807</v>
      </c>
    </row>
    <row r="112" spans="1:18" s="2" customFormat="1" ht="62.25" customHeight="1" x14ac:dyDescent="0.3">
      <c r="A112" s="291" t="s">
        <v>567</v>
      </c>
      <c r="B112" s="292"/>
      <c r="C112" s="292"/>
      <c r="D112" s="292"/>
      <c r="E112" s="115"/>
      <c r="F112" s="289" t="s">
        <v>568</v>
      </c>
      <c r="G112" s="289"/>
      <c r="H112" s="289"/>
      <c r="I112" s="289"/>
      <c r="J112" s="289"/>
      <c r="K112" s="290"/>
      <c r="L112" s="121"/>
      <c r="M112" s="106"/>
      <c r="N112" s="56"/>
      <c r="O112" s="56"/>
      <c r="P112" s="179"/>
      <c r="R112" s="164" t="s">
        <v>807</v>
      </c>
    </row>
    <row r="113" spans="1:18" s="2" customFormat="1" ht="111.75" customHeight="1" x14ac:dyDescent="0.3">
      <c r="A113" s="5">
        <v>1</v>
      </c>
      <c r="B113" s="14"/>
      <c r="C113" s="142"/>
      <c r="D113" s="36" t="s">
        <v>33</v>
      </c>
      <c r="E113" s="29"/>
      <c r="F113" s="50" t="s">
        <v>475</v>
      </c>
      <c r="G113" s="148">
        <v>9785000337431</v>
      </c>
      <c r="H113" s="66">
        <v>85</v>
      </c>
      <c r="I113" s="71">
        <f>ROUND((100-$L$4)/100*H113,1)</f>
        <v>42.5</v>
      </c>
      <c r="J113" s="79" t="s">
        <v>541</v>
      </c>
      <c r="K113" s="90">
        <v>100</v>
      </c>
      <c r="L113" s="99"/>
      <c r="M113" s="106">
        <f>L113*I113</f>
        <v>0</v>
      </c>
      <c r="N113" s="56">
        <f>L113*2.6/K113</f>
        <v>0</v>
      </c>
      <c r="O113" s="56">
        <f t="shared" ref="O113:O115" si="55">TRUNC(L113/K113,0)*K113</f>
        <v>0</v>
      </c>
      <c r="P113" s="179">
        <f t="shared" ref="P113:P115" si="56">L113-O113</f>
        <v>0</v>
      </c>
      <c r="R113" s="164" t="s">
        <v>807</v>
      </c>
    </row>
    <row r="114" spans="1:18" s="2" customFormat="1" ht="111.75" customHeight="1" x14ac:dyDescent="0.3">
      <c r="A114" s="5">
        <f>A113+1</f>
        <v>2</v>
      </c>
      <c r="B114" s="14"/>
      <c r="C114" s="142"/>
      <c r="D114" s="36" t="s">
        <v>34</v>
      </c>
      <c r="E114" s="29"/>
      <c r="F114" s="50" t="s">
        <v>476</v>
      </c>
      <c r="G114" s="148">
        <v>9785000337448</v>
      </c>
      <c r="H114" s="65">
        <v>85</v>
      </c>
      <c r="I114" s="71">
        <f>ROUND((100-$L$4)/100*H114,1)</f>
        <v>42.5</v>
      </c>
      <c r="J114" s="79" t="s">
        <v>541</v>
      </c>
      <c r="K114" s="90">
        <v>100</v>
      </c>
      <c r="L114" s="99"/>
      <c r="M114" s="106">
        <f>L114*I114</f>
        <v>0</v>
      </c>
      <c r="N114" s="56">
        <f>L114*2.6/K114</f>
        <v>0</v>
      </c>
      <c r="O114" s="56">
        <f t="shared" si="55"/>
        <v>0</v>
      </c>
      <c r="P114" s="179">
        <f t="shared" si="56"/>
        <v>0</v>
      </c>
      <c r="R114" s="164"/>
    </row>
    <row r="115" spans="1:18" s="2" customFormat="1" ht="111.75" customHeight="1" x14ac:dyDescent="0.3">
      <c r="A115" s="5">
        <f>A69+1</f>
        <v>4</v>
      </c>
      <c r="B115" s="14"/>
      <c r="C115" s="142"/>
      <c r="D115" s="36" t="s">
        <v>36</v>
      </c>
      <c r="E115" s="214" t="s">
        <v>470</v>
      </c>
      <c r="F115" s="50" t="s">
        <v>475</v>
      </c>
      <c r="G115" s="148">
        <v>9785000337462</v>
      </c>
      <c r="H115" s="65">
        <v>85</v>
      </c>
      <c r="I115" s="71">
        <f>ROUND((100-$L$4)/100*H115,1)</f>
        <v>42.5</v>
      </c>
      <c r="J115" s="79" t="s">
        <v>541</v>
      </c>
      <c r="K115" s="90">
        <v>100</v>
      </c>
      <c r="L115" s="99"/>
      <c r="M115" s="106">
        <f>L115*I115</f>
        <v>0</v>
      </c>
      <c r="N115" s="56">
        <f>L115*2.6/K115</f>
        <v>0</v>
      </c>
      <c r="O115" s="56">
        <f t="shared" si="55"/>
        <v>0</v>
      </c>
      <c r="P115" s="179">
        <f t="shared" si="56"/>
        <v>0</v>
      </c>
      <c r="R115" s="164" t="s">
        <v>807</v>
      </c>
    </row>
    <row r="116" spans="1:18" s="10" customFormat="1" ht="111.75" customHeight="1" x14ac:dyDescent="0.3">
      <c r="A116" s="235">
        <f>A115+1</f>
        <v>5</v>
      </c>
      <c r="B116" s="221"/>
      <c r="C116" s="240"/>
      <c r="D116" s="223" t="s">
        <v>35</v>
      </c>
      <c r="E116" s="224" t="s">
        <v>971</v>
      </c>
      <c r="F116" s="225" t="s">
        <v>476</v>
      </c>
      <c r="G116" s="226">
        <v>9785000337455</v>
      </c>
      <c r="H116" s="232">
        <v>35</v>
      </c>
      <c r="I116" s="228">
        <f>ROUND((100-$L$4)/100*H116,1)</f>
        <v>17.5</v>
      </c>
      <c r="J116" s="241" t="s">
        <v>541</v>
      </c>
      <c r="K116" s="230">
        <v>100</v>
      </c>
      <c r="L116" s="99"/>
      <c r="M116" s="242">
        <f>L116*I116</f>
        <v>0</v>
      </c>
      <c r="N116" s="56">
        <f>L116*2.6/K116</f>
        <v>0</v>
      </c>
      <c r="O116" s="56">
        <f>TRUNC(L116/K116,0)*K116</f>
        <v>0</v>
      </c>
      <c r="P116" s="179">
        <f>L116-O116</f>
        <v>0</v>
      </c>
      <c r="R116" s="164" t="s">
        <v>808</v>
      </c>
    </row>
    <row r="117" spans="1:18" s="2" customFormat="1" ht="67.5" customHeight="1" x14ac:dyDescent="0.3">
      <c r="A117" s="291" t="s">
        <v>556</v>
      </c>
      <c r="B117" s="292"/>
      <c r="C117" s="292"/>
      <c r="D117" s="292"/>
      <c r="E117" s="115"/>
      <c r="F117" s="289" t="s">
        <v>557</v>
      </c>
      <c r="G117" s="289"/>
      <c r="H117" s="289"/>
      <c r="I117" s="289"/>
      <c r="J117" s="289"/>
      <c r="K117" s="290"/>
      <c r="L117" s="121"/>
      <c r="M117" s="106"/>
      <c r="N117" s="56"/>
      <c r="O117" s="56">
        <f>TRUNC(L312/K312,0)*K312</f>
        <v>0</v>
      </c>
      <c r="P117" s="179">
        <f>L312-O117</f>
        <v>0</v>
      </c>
      <c r="R117" s="164"/>
    </row>
    <row r="118" spans="1:18" s="2" customFormat="1" ht="111.75" customHeight="1" x14ac:dyDescent="0.3">
      <c r="A118" s="5">
        <v>1</v>
      </c>
      <c r="B118" s="14"/>
      <c r="C118" s="23"/>
      <c r="D118" s="36" t="s">
        <v>37</v>
      </c>
      <c r="E118" s="29"/>
      <c r="F118" s="50" t="s">
        <v>471</v>
      </c>
      <c r="G118" s="112">
        <v>9785000337233</v>
      </c>
      <c r="H118" s="65">
        <v>115</v>
      </c>
      <c r="I118" s="71">
        <f t="shared" ref="I118:I125" si="57">ROUND((100-$L$4)/100*H118,1)</f>
        <v>57.5</v>
      </c>
      <c r="J118" s="79" t="s">
        <v>542</v>
      </c>
      <c r="K118" s="90">
        <v>50</v>
      </c>
      <c r="L118" s="99"/>
      <c r="M118" s="106">
        <f>L118*I118</f>
        <v>0</v>
      </c>
      <c r="N118" s="56">
        <f t="shared" ref="N118:N124" si="58">L118*3/K118</f>
        <v>0</v>
      </c>
      <c r="O118" s="56">
        <f>TRUNC(L118/K118,0)*K118</f>
        <v>0</v>
      </c>
      <c r="P118" s="179">
        <f>L118-O118</f>
        <v>0</v>
      </c>
      <c r="R118" s="164" t="s">
        <v>808</v>
      </c>
    </row>
    <row r="119" spans="1:18" s="2" customFormat="1" ht="111.75" customHeight="1" x14ac:dyDescent="0.3">
      <c r="A119" s="5">
        <f>A118+1</f>
        <v>2</v>
      </c>
      <c r="B119" s="14"/>
      <c r="C119" s="26" t="s">
        <v>30</v>
      </c>
      <c r="D119" s="36" t="s">
        <v>38</v>
      </c>
      <c r="E119" s="46" t="s">
        <v>470</v>
      </c>
      <c r="F119" s="50" t="s">
        <v>471</v>
      </c>
      <c r="G119" s="148">
        <v>9785000337240</v>
      </c>
      <c r="H119" s="65">
        <v>115</v>
      </c>
      <c r="I119" s="71">
        <f t="shared" si="57"/>
        <v>57.5</v>
      </c>
      <c r="J119" s="79" t="s">
        <v>828</v>
      </c>
      <c r="K119" s="90">
        <v>50</v>
      </c>
      <c r="L119" s="119"/>
      <c r="M119" s="106">
        <f t="shared" ref="M119:M125" si="59">L119*I119</f>
        <v>0</v>
      </c>
      <c r="N119" s="56">
        <f t="shared" si="58"/>
        <v>0</v>
      </c>
      <c r="O119" s="56">
        <f t="shared" ref="O119:O125" si="60">TRUNC(L119/K119,0)*K119</f>
        <v>0</v>
      </c>
      <c r="P119" s="179">
        <f t="shared" ref="P119:P125" si="61">L119-O119</f>
        <v>0</v>
      </c>
      <c r="R119" s="164" t="s">
        <v>808</v>
      </c>
    </row>
    <row r="120" spans="1:18" s="2" customFormat="1" ht="111.75" customHeight="1" x14ac:dyDescent="0.3">
      <c r="A120" s="5">
        <f t="shared" ref="A120:A125" si="62">A119+1</f>
        <v>3</v>
      </c>
      <c r="B120" s="14"/>
      <c r="C120" s="23"/>
      <c r="D120" s="36" t="s">
        <v>39</v>
      </c>
      <c r="E120" s="46" t="s">
        <v>470</v>
      </c>
      <c r="F120" s="50" t="s">
        <v>471</v>
      </c>
      <c r="G120" s="148">
        <v>9785000337271</v>
      </c>
      <c r="H120" s="65">
        <v>115</v>
      </c>
      <c r="I120" s="71">
        <f t="shared" si="57"/>
        <v>57.5</v>
      </c>
      <c r="J120" s="79" t="s">
        <v>542</v>
      </c>
      <c r="K120" s="90">
        <v>50</v>
      </c>
      <c r="L120" s="119"/>
      <c r="M120" s="106">
        <f t="shared" si="59"/>
        <v>0</v>
      </c>
      <c r="N120" s="56">
        <f t="shared" si="58"/>
        <v>0</v>
      </c>
      <c r="O120" s="56">
        <f t="shared" si="60"/>
        <v>0</v>
      </c>
      <c r="P120" s="179">
        <f t="shared" si="61"/>
        <v>0</v>
      </c>
      <c r="R120" s="164" t="s">
        <v>808</v>
      </c>
    </row>
    <row r="121" spans="1:18" s="2" customFormat="1" ht="111.75" customHeight="1" x14ac:dyDescent="0.3">
      <c r="A121" s="5">
        <f t="shared" si="62"/>
        <v>4</v>
      </c>
      <c r="B121" s="14"/>
      <c r="C121" s="23"/>
      <c r="D121" s="36" t="s">
        <v>40</v>
      </c>
      <c r="E121" s="29"/>
      <c r="F121" s="50" t="s">
        <v>471</v>
      </c>
      <c r="G121" s="112">
        <v>9785000337226</v>
      </c>
      <c r="H121" s="65">
        <v>115</v>
      </c>
      <c r="I121" s="71">
        <f t="shared" si="57"/>
        <v>57.5</v>
      </c>
      <c r="J121" s="79" t="s">
        <v>542</v>
      </c>
      <c r="K121" s="90">
        <v>50</v>
      </c>
      <c r="L121" s="99"/>
      <c r="M121" s="106">
        <f t="shared" si="59"/>
        <v>0</v>
      </c>
      <c r="N121" s="56">
        <f t="shared" si="58"/>
        <v>0</v>
      </c>
      <c r="O121" s="56">
        <f t="shared" si="60"/>
        <v>0</v>
      </c>
      <c r="P121" s="179">
        <f t="shared" si="61"/>
        <v>0</v>
      </c>
      <c r="R121" s="164" t="s">
        <v>808</v>
      </c>
    </row>
    <row r="122" spans="1:18" s="2" customFormat="1" ht="111.75" customHeight="1" x14ac:dyDescent="0.3">
      <c r="A122" s="5">
        <f t="shared" si="62"/>
        <v>5</v>
      </c>
      <c r="B122" s="14"/>
      <c r="C122" s="23"/>
      <c r="D122" s="36" t="s">
        <v>41</v>
      </c>
      <c r="E122" s="29"/>
      <c r="F122" s="50" t="s">
        <v>471</v>
      </c>
      <c r="G122" s="112">
        <v>9785000337257</v>
      </c>
      <c r="H122" s="65">
        <v>115</v>
      </c>
      <c r="I122" s="71">
        <f t="shared" si="57"/>
        <v>57.5</v>
      </c>
      <c r="J122" s="79" t="s">
        <v>542</v>
      </c>
      <c r="K122" s="90">
        <v>50</v>
      </c>
      <c r="L122" s="99"/>
      <c r="M122" s="106">
        <f t="shared" si="59"/>
        <v>0</v>
      </c>
      <c r="N122" s="56">
        <f t="shared" si="58"/>
        <v>0</v>
      </c>
      <c r="O122" s="56">
        <f t="shared" si="60"/>
        <v>0</v>
      </c>
      <c r="P122" s="179">
        <f t="shared" si="61"/>
        <v>0</v>
      </c>
      <c r="R122" s="164" t="s">
        <v>808</v>
      </c>
    </row>
    <row r="123" spans="1:18" s="2" customFormat="1" ht="111.75" customHeight="1" x14ac:dyDescent="0.3">
      <c r="A123" s="5">
        <f t="shared" si="62"/>
        <v>6</v>
      </c>
      <c r="B123" s="14"/>
      <c r="C123" s="23"/>
      <c r="D123" s="36" t="s">
        <v>861</v>
      </c>
      <c r="E123" s="29"/>
      <c r="F123" s="50" t="s">
        <v>471</v>
      </c>
      <c r="G123" s="112">
        <v>9785000337264</v>
      </c>
      <c r="H123" s="65">
        <v>115</v>
      </c>
      <c r="I123" s="71">
        <f t="shared" si="57"/>
        <v>57.5</v>
      </c>
      <c r="J123" s="79" t="s">
        <v>542</v>
      </c>
      <c r="K123" s="90">
        <v>50</v>
      </c>
      <c r="L123" s="119"/>
      <c r="M123" s="106">
        <f t="shared" si="59"/>
        <v>0</v>
      </c>
      <c r="N123" s="56">
        <f t="shared" si="58"/>
        <v>0</v>
      </c>
      <c r="O123" s="56">
        <f t="shared" si="60"/>
        <v>0</v>
      </c>
      <c r="P123" s="179">
        <f t="shared" si="61"/>
        <v>0</v>
      </c>
      <c r="R123" s="164" t="s">
        <v>808</v>
      </c>
    </row>
    <row r="124" spans="1:18" s="10" customFormat="1" ht="111.75" customHeight="1" x14ac:dyDescent="0.3">
      <c r="A124" s="5">
        <f t="shared" si="62"/>
        <v>7</v>
      </c>
      <c r="B124" s="14"/>
      <c r="C124" s="23"/>
      <c r="D124" s="36" t="s">
        <v>42</v>
      </c>
      <c r="E124" s="29"/>
      <c r="F124" s="50" t="s">
        <v>471</v>
      </c>
      <c r="G124" s="112">
        <v>9785000337295</v>
      </c>
      <c r="H124" s="65">
        <v>115</v>
      </c>
      <c r="I124" s="71">
        <f t="shared" si="57"/>
        <v>57.5</v>
      </c>
      <c r="J124" s="79" t="s">
        <v>542</v>
      </c>
      <c r="K124" s="90">
        <v>50</v>
      </c>
      <c r="L124" s="119"/>
      <c r="M124" s="106">
        <f t="shared" si="59"/>
        <v>0</v>
      </c>
      <c r="N124" s="56">
        <f t="shared" si="58"/>
        <v>0</v>
      </c>
      <c r="O124" s="56">
        <f t="shared" si="60"/>
        <v>0</v>
      </c>
      <c r="P124" s="179">
        <f t="shared" si="61"/>
        <v>0</v>
      </c>
      <c r="R124" s="164"/>
    </row>
    <row r="125" spans="1:18" s="10" customFormat="1" ht="111.75" customHeight="1" x14ac:dyDescent="0.3">
      <c r="A125" s="5">
        <f t="shared" si="62"/>
        <v>8</v>
      </c>
      <c r="B125" s="14"/>
      <c r="C125" s="23"/>
      <c r="D125" s="36" t="s">
        <v>43</v>
      </c>
      <c r="E125" s="29"/>
      <c r="F125" s="50" t="s">
        <v>471</v>
      </c>
      <c r="G125" s="112">
        <v>9785000337288</v>
      </c>
      <c r="H125" s="65">
        <v>115</v>
      </c>
      <c r="I125" s="71">
        <f t="shared" si="57"/>
        <v>57.5</v>
      </c>
      <c r="J125" s="79" t="s">
        <v>542</v>
      </c>
      <c r="K125" s="90">
        <v>50</v>
      </c>
      <c r="L125" s="119"/>
      <c r="M125" s="106">
        <f t="shared" si="59"/>
        <v>0</v>
      </c>
      <c r="N125" s="56">
        <f>L125*3/K125</f>
        <v>0</v>
      </c>
      <c r="O125" s="56">
        <f t="shared" si="60"/>
        <v>0</v>
      </c>
      <c r="P125" s="179">
        <f t="shared" si="61"/>
        <v>0</v>
      </c>
      <c r="R125" s="164" t="s">
        <v>809</v>
      </c>
    </row>
    <row r="126" spans="1:18" s="2" customFormat="1" ht="96.75" customHeight="1" x14ac:dyDescent="0.3">
      <c r="A126" s="291" t="s">
        <v>569</v>
      </c>
      <c r="B126" s="292"/>
      <c r="C126" s="292"/>
      <c r="D126" s="292"/>
      <c r="E126" s="115"/>
      <c r="F126" s="289" t="s">
        <v>570</v>
      </c>
      <c r="G126" s="289"/>
      <c r="H126" s="289"/>
      <c r="I126" s="289"/>
      <c r="J126" s="289"/>
      <c r="K126" s="290"/>
      <c r="L126" s="121"/>
      <c r="M126" s="106"/>
      <c r="N126" s="56"/>
      <c r="O126" s="56"/>
      <c r="P126" s="179"/>
      <c r="R126" s="164" t="s">
        <v>809</v>
      </c>
    </row>
    <row r="127" spans="1:18" s="2" customFormat="1" ht="111.75" customHeight="1" x14ac:dyDescent="0.3">
      <c r="A127" s="5">
        <v>1</v>
      </c>
      <c r="B127" s="14" t="s">
        <v>1</v>
      </c>
      <c r="C127" s="24"/>
      <c r="D127" s="37" t="s">
        <v>44</v>
      </c>
      <c r="E127" s="46" t="s">
        <v>470</v>
      </c>
      <c r="F127" s="50" t="s">
        <v>477</v>
      </c>
      <c r="G127" s="112">
        <v>9785000336892</v>
      </c>
      <c r="H127" s="67">
        <v>88</v>
      </c>
      <c r="I127" s="71">
        <f>ROUND((100-$L$4)/100*H127,1)</f>
        <v>44</v>
      </c>
      <c r="J127" s="78" t="s">
        <v>543</v>
      </c>
      <c r="K127" s="91">
        <v>50</v>
      </c>
      <c r="L127" s="98"/>
      <c r="M127" s="106">
        <f>L127*I127</f>
        <v>0</v>
      </c>
      <c r="N127" s="56">
        <f t="shared" ref="N127:N132" si="63">L127*2/50</f>
        <v>0</v>
      </c>
      <c r="O127" s="56">
        <f t="shared" ref="O127:O132" si="64">TRUNC(L127/K127,0)*K127</f>
        <v>0</v>
      </c>
      <c r="P127" s="179">
        <f t="shared" ref="P127:P132" si="65">L127-O127</f>
        <v>0</v>
      </c>
      <c r="R127" s="164" t="s">
        <v>809</v>
      </c>
    </row>
    <row r="128" spans="1:18" s="2" customFormat="1" ht="111.75" customHeight="1" x14ac:dyDescent="0.3">
      <c r="A128" s="5">
        <f t="shared" ref="A128:A134" si="66">A127+1</f>
        <v>2</v>
      </c>
      <c r="B128" s="14" t="s">
        <v>1</v>
      </c>
      <c r="C128" s="24"/>
      <c r="D128" s="37" t="s">
        <v>45</v>
      </c>
      <c r="E128" s="46" t="s">
        <v>470</v>
      </c>
      <c r="F128" s="50" t="s">
        <v>477</v>
      </c>
      <c r="G128" s="112">
        <v>9785000336861</v>
      </c>
      <c r="H128" s="67">
        <v>88</v>
      </c>
      <c r="I128" s="71">
        <f t="shared" ref="I128:I134" si="67">ROUND((100-$L$4)/100*H128,1)</f>
        <v>44</v>
      </c>
      <c r="J128" s="78" t="s">
        <v>543</v>
      </c>
      <c r="K128" s="91">
        <v>50</v>
      </c>
      <c r="L128" s="98"/>
      <c r="M128" s="106">
        <f t="shared" ref="M128:M132" si="68">L128*I128</f>
        <v>0</v>
      </c>
      <c r="N128" s="56">
        <f t="shared" si="63"/>
        <v>0</v>
      </c>
      <c r="O128" s="56">
        <f t="shared" si="64"/>
        <v>0</v>
      </c>
      <c r="P128" s="179">
        <f t="shared" si="65"/>
        <v>0</v>
      </c>
      <c r="R128" s="164" t="s">
        <v>809</v>
      </c>
    </row>
    <row r="129" spans="1:18" s="2" customFormat="1" ht="111.75" customHeight="1" x14ac:dyDescent="0.3">
      <c r="A129" s="5">
        <f t="shared" si="66"/>
        <v>3</v>
      </c>
      <c r="B129" s="14" t="s">
        <v>1</v>
      </c>
      <c r="C129" s="24"/>
      <c r="D129" s="37" t="s">
        <v>46</v>
      </c>
      <c r="E129" s="46" t="s">
        <v>470</v>
      </c>
      <c r="F129" s="50" t="s">
        <v>477</v>
      </c>
      <c r="G129" s="112">
        <v>9785000336854</v>
      </c>
      <c r="H129" s="67">
        <v>88</v>
      </c>
      <c r="I129" s="71">
        <f t="shared" si="67"/>
        <v>44</v>
      </c>
      <c r="J129" s="78" t="s">
        <v>543</v>
      </c>
      <c r="K129" s="91">
        <v>50</v>
      </c>
      <c r="L129" s="98"/>
      <c r="M129" s="106">
        <f t="shared" si="68"/>
        <v>0</v>
      </c>
      <c r="N129" s="56">
        <f t="shared" si="63"/>
        <v>0</v>
      </c>
      <c r="O129" s="56">
        <f t="shared" si="64"/>
        <v>0</v>
      </c>
      <c r="P129" s="179">
        <f t="shared" si="65"/>
        <v>0</v>
      </c>
      <c r="R129" s="164" t="s">
        <v>809</v>
      </c>
    </row>
    <row r="130" spans="1:18" s="2" customFormat="1" ht="111.75" customHeight="1" x14ac:dyDescent="0.3">
      <c r="A130" s="5">
        <f t="shared" si="66"/>
        <v>4</v>
      </c>
      <c r="B130" s="14" t="s">
        <v>1</v>
      </c>
      <c r="C130" s="26" t="s">
        <v>30</v>
      </c>
      <c r="D130" s="37" t="s">
        <v>47</v>
      </c>
      <c r="E130" s="46" t="s">
        <v>470</v>
      </c>
      <c r="F130" s="50" t="s">
        <v>477</v>
      </c>
      <c r="G130" s="112">
        <v>9785000336908</v>
      </c>
      <c r="H130" s="67">
        <v>88</v>
      </c>
      <c r="I130" s="71">
        <f t="shared" si="67"/>
        <v>44</v>
      </c>
      <c r="J130" s="78" t="s">
        <v>893</v>
      </c>
      <c r="K130" s="91">
        <v>50</v>
      </c>
      <c r="L130" s="98"/>
      <c r="M130" s="106">
        <f t="shared" si="68"/>
        <v>0</v>
      </c>
      <c r="N130" s="56">
        <f t="shared" si="63"/>
        <v>0</v>
      </c>
      <c r="O130" s="56">
        <f t="shared" si="64"/>
        <v>0</v>
      </c>
      <c r="P130" s="179">
        <f t="shared" si="65"/>
        <v>0</v>
      </c>
      <c r="R130" s="164" t="s">
        <v>809</v>
      </c>
    </row>
    <row r="131" spans="1:18" s="2" customFormat="1" ht="111.75" customHeight="1" x14ac:dyDescent="0.3">
      <c r="A131" s="5">
        <f t="shared" si="66"/>
        <v>5</v>
      </c>
      <c r="B131" s="14" t="s">
        <v>1</v>
      </c>
      <c r="C131" s="26" t="s">
        <v>30</v>
      </c>
      <c r="D131" s="37" t="s">
        <v>48</v>
      </c>
      <c r="E131" s="46" t="s">
        <v>470</v>
      </c>
      <c r="F131" s="50" t="s">
        <v>477</v>
      </c>
      <c r="G131" s="112">
        <v>9785000336922</v>
      </c>
      <c r="H131" s="67">
        <v>88</v>
      </c>
      <c r="I131" s="71">
        <f t="shared" si="67"/>
        <v>44</v>
      </c>
      <c r="J131" s="78" t="s">
        <v>852</v>
      </c>
      <c r="K131" s="91">
        <v>50</v>
      </c>
      <c r="L131" s="98"/>
      <c r="M131" s="106">
        <f t="shared" si="68"/>
        <v>0</v>
      </c>
      <c r="N131" s="56">
        <f t="shared" si="63"/>
        <v>0</v>
      </c>
      <c r="O131" s="56">
        <f t="shared" si="64"/>
        <v>0</v>
      </c>
      <c r="P131" s="179">
        <f t="shared" si="65"/>
        <v>0</v>
      </c>
      <c r="R131" s="164"/>
    </row>
    <row r="132" spans="1:18" s="2" customFormat="1" ht="111.75" customHeight="1" x14ac:dyDescent="0.3">
      <c r="A132" s="5">
        <f t="shared" si="66"/>
        <v>6</v>
      </c>
      <c r="B132" s="14" t="s">
        <v>1</v>
      </c>
      <c r="C132" s="26" t="s">
        <v>30</v>
      </c>
      <c r="D132" s="37" t="s">
        <v>49</v>
      </c>
      <c r="E132" s="46" t="s">
        <v>470</v>
      </c>
      <c r="F132" s="50" t="s">
        <v>477</v>
      </c>
      <c r="G132" s="112">
        <v>9785000336878</v>
      </c>
      <c r="H132" s="67">
        <v>88</v>
      </c>
      <c r="I132" s="71">
        <f t="shared" si="67"/>
        <v>44</v>
      </c>
      <c r="J132" s="78" t="s">
        <v>905</v>
      </c>
      <c r="K132" s="91">
        <v>50</v>
      </c>
      <c r="L132" s="98"/>
      <c r="M132" s="106">
        <f t="shared" si="68"/>
        <v>0</v>
      </c>
      <c r="N132" s="56">
        <f t="shared" si="63"/>
        <v>0</v>
      </c>
      <c r="O132" s="56">
        <f t="shared" si="64"/>
        <v>0</v>
      </c>
      <c r="P132" s="179">
        <f t="shared" si="65"/>
        <v>0</v>
      </c>
      <c r="R132" s="164" t="s">
        <v>809</v>
      </c>
    </row>
    <row r="133" spans="1:18" s="10" customFormat="1" ht="111.75" customHeight="1" x14ac:dyDescent="0.3">
      <c r="A133" s="5">
        <f t="shared" si="66"/>
        <v>7</v>
      </c>
      <c r="B133" s="14"/>
      <c r="C133" s="26" t="s">
        <v>30</v>
      </c>
      <c r="D133" s="37" t="s">
        <v>854</v>
      </c>
      <c r="E133" s="46" t="s">
        <v>470</v>
      </c>
      <c r="F133" s="50" t="s">
        <v>477</v>
      </c>
      <c r="G133" s="112">
        <v>9785000336915</v>
      </c>
      <c r="H133" s="67">
        <v>88</v>
      </c>
      <c r="I133" s="71">
        <f t="shared" ref="I133" si="69">ROUND((100-$L$4)/100*H133,1)</f>
        <v>44</v>
      </c>
      <c r="J133" s="78" t="s">
        <v>852</v>
      </c>
      <c r="K133" s="91">
        <v>50</v>
      </c>
      <c r="L133" s="98"/>
      <c r="M133" s="106">
        <f t="shared" ref="M133:M134" si="70">L133*I133</f>
        <v>0</v>
      </c>
      <c r="N133" s="56">
        <f>L133*2/50</f>
        <v>0</v>
      </c>
      <c r="O133" s="56"/>
      <c r="P133" s="179"/>
      <c r="R133" s="164"/>
    </row>
    <row r="134" spans="1:18" s="10" customFormat="1" ht="111.75" customHeight="1" x14ac:dyDescent="0.3">
      <c r="A134" s="5">
        <f t="shared" si="66"/>
        <v>8</v>
      </c>
      <c r="B134" s="14" t="s">
        <v>1</v>
      </c>
      <c r="C134" s="26" t="s">
        <v>30</v>
      </c>
      <c r="D134" s="37" t="s">
        <v>50</v>
      </c>
      <c r="E134" s="46" t="s">
        <v>470</v>
      </c>
      <c r="F134" s="50" t="s">
        <v>477</v>
      </c>
      <c r="G134" s="112">
        <v>9785000336885</v>
      </c>
      <c r="H134" s="67">
        <v>88</v>
      </c>
      <c r="I134" s="71">
        <f t="shared" si="67"/>
        <v>44</v>
      </c>
      <c r="J134" s="78" t="s">
        <v>893</v>
      </c>
      <c r="K134" s="91">
        <v>50</v>
      </c>
      <c r="L134" s="98"/>
      <c r="M134" s="106">
        <f t="shared" si="70"/>
        <v>0</v>
      </c>
      <c r="N134" s="56">
        <f>L134*2/50</f>
        <v>0</v>
      </c>
      <c r="O134" s="56">
        <f>TRUNC(L134/K134,0)*K134</f>
        <v>0</v>
      </c>
      <c r="P134" s="179">
        <f>L134-O134</f>
        <v>0</v>
      </c>
      <c r="R134" s="165" t="s">
        <v>810</v>
      </c>
    </row>
    <row r="135" spans="1:18" s="20" customFormat="1" ht="67.5" customHeight="1" x14ac:dyDescent="0.3">
      <c r="A135" s="291" t="s">
        <v>564</v>
      </c>
      <c r="B135" s="292"/>
      <c r="C135" s="292"/>
      <c r="D135" s="292"/>
      <c r="E135" s="204"/>
      <c r="F135" s="304" t="s">
        <v>571</v>
      </c>
      <c r="G135" s="304"/>
      <c r="H135" s="304"/>
      <c r="I135" s="304"/>
      <c r="J135" s="304"/>
      <c r="K135" s="305"/>
      <c r="L135" s="121"/>
      <c r="M135" s="106"/>
      <c r="O135" s="56"/>
      <c r="P135" s="179"/>
      <c r="R135" s="165"/>
    </row>
    <row r="136" spans="1:18" s="2" customFormat="1" ht="111.75" customHeight="1" x14ac:dyDescent="0.3">
      <c r="A136" s="6">
        <v>1</v>
      </c>
      <c r="B136" s="14" t="s">
        <v>2</v>
      </c>
      <c r="C136" s="26" t="s">
        <v>30</v>
      </c>
      <c r="D136" s="37" t="s">
        <v>51</v>
      </c>
      <c r="E136" s="46" t="s">
        <v>470</v>
      </c>
      <c r="F136" s="50" t="s">
        <v>474</v>
      </c>
      <c r="G136" s="112">
        <v>9785000336274</v>
      </c>
      <c r="H136" s="67">
        <v>98</v>
      </c>
      <c r="I136" s="71">
        <f t="shared" ref="I136:I142" si="71">ROUND((100-$L$4)/100*H136,1)</f>
        <v>49</v>
      </c>
      <c r="J136" s="78" t="s">
        <v>542</v>
      </c>
      <c r="K136" s="92">
        <v>50</v>
      </c>
      <c r="L136" s="117"/>
      <c r="M136" s="106">
        <f t="shared" ref="M136:M142" si="72">L136*I136</f>
        <v>0</v>
      </c>
      <c r="N136" s="56">
        <f t="shared" ref="N136:N142" si="73">L136*2/50</f>
        <v>0</v>
      </c>
      <c r="O136" s="56">
        <f>TRUNC(L136/K136,0)*K136</f>
        <v>0</v>
      </c>
      <c r="P136" s="179">
        <f>L136-O136</f>
        <v>0</v>
      </c>
      <c r="R136" s="165" t="s">
        <v>810</v>
      </c>
    </row>
    <row r="137" spans="1:18" s="20" customFormat="1" ht="111.75" customHeight="1" x14ac:dyDescent="0.3">
      <c r="A137" s="6">
        <f t="shared" ref="A137:A142" si="74">A136+1</f>
        <v>2</v>
      </c>
      <c r="B137" s="14" t="s">
        <v>2</v>
      </c>
      <c r="C137" s="26" t="s">
        <v>30</v>
      </c>
      <c r="D137" s="37" t="s">
        <v>52</v>
      </c>
      <c r="E137" s="48"/>
      <c r="F137" s="50" t="s">
        <v>474</v>
      </c>
      <c r="G137" s="149">
        <v>9785000336281</v>
      </c>
      <c r="H137" s="67">
        <v>98</v>
      </c>
      <c r="I137" s="71">
        <f t="shared" si="71"/>
        <v>49</v>
      </c>
      <c r="J137" s="78" t="s">
        <v>893</v>
      </c>
      <c r="K137" s="90">
        <v>50</v>
      </c>
      <c r="L137" s="117"/>
      <c r="M137" s="106">
        <f t="shared" si="72"/>
        <v>0</v>
      </c>
      <c r="N137" s="56">
        <f t="shared" si="73"/>
        <v>0</v>
      </c>
      <c r="O137" s="56">
        <f>TRUNC(L137/K137,0)*K137</f>
        <v>0</v>
      </c>
      <c r="P137" s="179">
        <f>L137-O137</f>
        <v>0</v>
      </c>
      <c r="R137" s="165"/>
    </row>
    <row r="138" spans="1:18" s="20" customFormat="1" ht="111.75" customHeight="1" x14ac:dyDescent="0.3">
      <c r="A138" s="6">
        <f t="shared" si="74"/>
        <v>3</v>
      </c>
      <c r="B138" s="14" t="s">
        <v>2</v>
      </c>
      <c r="C138" s="26" t="s">
        <v>30</v>
      </c>
      <c r="D138" s="37" t="s">
        <v>53</v>
      </c>
      <c r="E138" s="48"/>
      <c r="F138" s="50" t="s">
        <v>474</v>
      </c>
      <c r="G138" s="149">
        <v>9785000336267</v>
      </c>
      <c r="H138" s="67">
        <v>98</v>
      </c>
      <c r="I138" s="71">
        <f t="shared" si="71"/>
        <v>49</v>
      </c>
      <c r="J138" s="78" t="s">
        <v>540</v>
      </c>
      <c r="K138" s="90">
        <v>50</v>
      </c>
      <c r="L138" s="120"/>
      <c r="M138" s="106">
        <f t="shared" si="72"/>
        <v>0</v>
      </c>
      <c r="N138" s="56">
        <f t="shared" si="73"/>
        <v>0</v>
      </c>
      <c r="O138" s="56">
        <f>TRUNC(L138/K138,0)*K138</f>
        <v>0</v>
      </c>
      <c r="P138" s="179">
        <f>L138-O138</f>
        <v>0</v>
      </c>
      <c r="R138" s="165" t="s">
        <v>810</v>
      </c>
    </row>
    <row r="139" spans="1:18" s="20" customFormat="1" ht="111.75" customHeight="1" x14ac:dyDescent="0.3">
      <c r="A139" s="6">
        <f t="shared" si="74"/>
        <v>4</v>
      </c>
      <c r="B139" s="14"/>
      <c r="C139" s="142"/>
      <c r="D139" s="37" t="s">
        <v>54</v>
      </c>
      <c r="E139" s="48"/>
      <c r="F139" s="50" t="s">
        <v>474</v>
      </c>
      <c r="G139" s="149">
        <v>9785000336298</v>
      </c>
      <c r="H139" s="67">
        <v>98</v>
      </c>
      <c r="I139" s="71">
        <f t="shared" si="71"/>
        <v>49</v>
      </c>
      <c r="J139" s="78" t="s">
        <v>938</v>
      </c>
      <c r="K139" s="90">
        <v>50</v>
      </c>
      <c r="L139" s="120"/>
      <c r="M139" s="106">
        <f t="shared" si="72"/>
        <v>0</v>
      </c>
      <c r="N139" s="56">
        <f t="shared" si="73"/>
        <v>0</v>
      </c>
      <c r="O139" s="56"/>
      <c r="P139" s="179"/>
      <c r="R139" s="165" t="s">
        <v>810</v>
      </c>
    </row>
    <row r="140" spans="1:18" s="20" customFormat="1" ht="111.75" customHeight="1" x14ac:dyDescent="0.3">
      <c r="A140" s="6">
        <f>A138+1</f>
        <v>4</v>
      </c>
      <c r="B140" s="14" t="s">
        <v>2</v>
      </c>
      <c r="C140" s="26" t="s">
        <v>30</v>
      </c>
      <c r="D140" s="37" t="s">
        <v>55</v>
      </c>
      <c r="E140" s="49"/>
      <c r="F140" s="50" t="s">
        <v>474</v>
      </c>
      <c r="G140" s="149">
        <v>9785000336311</v>
      </c>
      <c r="H140" s="67">
        <v>98</v>
      </c>
      <c r="I140" s="71">
        <f t="shared" si="71"/>
        <v>49</v>
      </c>
      <c r="J140" s="78" t="s">
        <v>540</v>
      </c>
      <c r="K140" s="90">
        <v>50</v>
      </c>
      <c r="L140" s="117"/>
      <c r="M140" s="106">
        <f t="shared" si="72"/>
        <v>0</v>
      </c>
      <c r="N140" s="56">
        <f t="shared" si="73"/>
        <v>0</v>
      </c>
      <c r="O140" s="56">
        <f>TRUNC(L140/K140,0)*K140</f>
        <v>0</v>
      </c>
      <c r="P140" s="179">
        <f>L140-O140</f>
        <v>0</v>
      </c>
      <c r="R140" s="165" t="s">
        <v>810</v>
      </c>
    </row>
    <row r="141" spans="1:18" s="10" customFormat="1" ht="111.75" customHeight="1" x14ac:dyDescent="0.3">
      <c r="A141" s="6">
        <f t="shared" si="74"/>
        <v>5</v>
      </c>
      <c r="B141" s="14" t="s">
        <v>2</v>
      </c>
      <c r="C141" s="26" t="s">
        <v>30</v>
      </c>
      <c r="D141" s="37" t="s">
        <v>56</v>
      </c>
      <c r="E141" s="46" t="s">
        <v>470</v>
      </c>
      <c r="F141" s="50" t="s">
        <v>474</v>
      </c>
      <c r="G141" s="112">
        <v>9785000336328</v>
      </c>
      <c r="H141" s="67">
        <v>98</v>
      </c>
      <c r="I141" s="71">
        <f t="shared" si="71"/>
        <v>49</v>
      </c>
      <c r="J141" s="78" t="s">
        <v>893</v>
      </c>
      <c r="K141" s="92">
        <v>50</v>
      </c>
      <c r="L141" s="117"/>
      <c r="M141" s="106">
        <f t="shared" si="72"/>
        <v>0</v>
      </c>
      <c r="N141" s="56">
        <f t="shared" si="73"/>
        <v>0</v>
      </c>
      <c r="O141" s="56">
        <f>TRUNC(L141/K141,0)*K141</f>
        <v>0</v>
      </c>
      <c r="P141" s="179">
        <f>L141-O141</f>
        <v>0</v>
      </c>
      <c r="R141" s="165"/>
    </row>
    <row r="142" spans="1:18" s="20" customFormat="1" ht="111.75" customHeight="1" x14ac:dyDescent="0.3">
      <c r="A142" s="6">
        <f t="shared" si="74"/>
        <v>6</v>
      </c>
      <c r="B142" s="14" t="s">
        <v>2</v>
      </c>
      <c r="C142" s="26" t="s">
        <v>30</v>
      </c>
      <c r="D142" s="37" t="s">
        <v>57</v>
      </c>
      <c r="E142" s="49"/>
      <c r="F142" s="50" t="s">
        <v>474</v>
      </c>
      <c r="G142" s="149">
        <v>9785000336335</v>
      </c>
      <c r="H142" s="67">
        <v>98</v>
      </c>
      <c r="I142" s="71">
        <f t="shared" si="71"/>
        <v>49</v>
      </c>
      <c r="J142" s="78" t="s">
        <v>542</v>
      </c>
      <c r="K142" s="90">
        <v>50</v>
      </c>
      <c r="L142" s="117"/>
      <c r="M142" s="106">
        <f t="shared" si="72"/>
        <v>0</v>
      </c>
      <c r="N142" s="56">
        <f t="shared" si="73"/>
        <v>0</v>
      </c>
      <c r="O142" s="56">
        <f>TRUNC(L142/K142,0)*K142</f>
        <v>0</v>
      </c>
      <c r="P142" s="179">
        <f>L142-O142</f>
        <v>0</v>
      </c>
      <c r="R142" s="56"/>
    </row>
    <row r="143" spans="1:18" s="2" customFormat="1" ht="54.75" customHeight="1" x14ac:dyDescent="0.3">
      <c r="A143" s="291" t="s">
        <v>562</v>
      </c>
      <c r="B143" s="292"/>
      <c r="C143" s="292"/>
      <c r="D143" s="292"/>
      <c r="E143" s="115"/>
      <c r="F143" s="289" t="s">
        <v>573</v>
      </c>
      <c r="G143" s="289"/>
      <c r="H143" s="289"/>
      <c r="I143" s="289"/>
      <c r="J143" s="289"/>
      <c r="K143" s="290"/>
      <c r="L143" s="121"/>
      <c r="M143" s="106"/>
      <c r="N143" s="56"/>
      <c r="O143" s="56"/>
      <c r="P143" s="179"/>
      <c r="R143" s="56"/>
    </row>
    <row r="144" spans="1:18" s="10" customFormat="1" ht="73.5" customHeight="1" x14ac:dyDescent="0.3">
      <c r="A144" s="6">
        <v>1</v>
      </c>
      <c r="B144" s="14" t="s">
        <v>3</v>
      </c>
      <c r="C144" s="25"/>
      <c r="D144" s="38" t="s">
        <v>66</v>
      </c>
      <c r="E144" s="29"/>
      <c r="F144" s="50" t="s">
        <v>473</v>
      </c>
      <c r="G144" s="112">
        <v>9785912828294</v>
      </c>
      <c r="H144" s="68">
        <v>124</v>
      </c>
      <c r="I144" s="71">
        <f t="shared" ref="I144:I145" si="75">ROUND((100-$L$4)/100*H144,1)</f>
        <v>62</v>
      </c>
      <c r="J144" s="79" t="s">
        <v>544</v>
      </c>
      <c r="K144" s="92">
        <v>30</v>
      </c>
      <c r="L144" s="98"/>
      <c r="M144" s="106">
        <f>L144*I144</f>
        <v>0</v>
      </c>
      <c r="N144" s="56">
        <f>L144*2.8/30</f>
        <v>0</v>
      </c>
      <c r="O144" s="56">
        <f>TRUNC(L144/K144,0)*K144</f>
        <v>0</v>
      </c>
      <c r="P144" s="179">
        <f>L144-O144</f>
        <v>0</v>
      </c>
      <c r="R144" s="165"/>
    </row>
    <row r="145" spans="1:18" s="10" customFormat="1" ht="73.5" customHeight="1" x14ac:dyDescent="0.3">
      <c r="A145" s="6">
        <f>A144+1</f>
        <v>2</v>
      </c>
      <c r="B145" s="14" t="s">
        <v>3</v>
      </c>
      <c r="C145" s="25"/>
      <c r="D145" s="38" t="s">
        <v>67</v>
      </c>
      <c r="E145" s="29"/>
      <c r="F145" s="50" t="s">
        <v>473</v>
      </c>
      <c r="G145" s="112">
        <v>9785912823770</v>
      </c>
      <c r="H145" s="68">
        <v>124</v>
      </c>
      <c r="I145" s="71">
        <f t="shared" si="75"/>
        <v>62</v>
      </c>
      <c r="J145" s="79" t="s">
        <v>544</v>
      </c>
      <c r="K145" s="92">
        <v>30</v>
      </c>
      <c r="L145" s="98"/>
      <c r="M145" s="106">
        <f>L145*I145</f>
        <v>0</v>
      </c>
      <c r="N145" s="56">
        <f>L145*2.8/30</f>
        <v>0</v>
      </c>
      <c r="O145" s="56">
        <f>TRUNC(L145/K145,0)*K145</f>
        <v>0</v>
      </c>
      <c r="P145" s="179">
        <f>L145-O145</f>
        <v>0</v>
      </c>
      <c r="R145" s="165" t="s">
        <v>811</v>
      </c>
    </row>
    <row r="146" spans="1:18" s="2" customFormat="1" ht="47.25" customHeight="1" x14ac:dyDescent="0.3">
      <c r="A146" s="291"/>
      <c r="B146" s="292"/>
      <c r="C146" s="292"/>
      <c r="D146" s="292"/>
      <c r="E146" s="199"/>
      <c r="F146" s="289" t="s">
        <v>563</v>
      </c>
      <c r="G146" s="289"/>
      <c r="H146" s="289"/>
      <c r="I146" s="289"/>
      <c r="J146" s="289"/>
      <c r="K146" s="290"/>
      <c r="L146" s="121"/>
      <c r="M146" s="106"/>
      <c r="O146" s="56"/>
      <c r="P146" s="179"/>
      <c r="R146" s="165" t="s">
        <v>811</v>
      </c>
    </row>
    <row r="147" spans="1:18" s="2" customFormat="1" ht="73.5" customHeight="1" x14ac:dyDescent="0.3">
      <c r="A147" s="6">
        <v>1</v>
      </c>
      <c r="B147" s="14" t="s">
        <v>3</v>
      </c>
      <c r="C147" s="26" t="s">
        <v>30</v>
      </c>
      <c r="D147" s="38" t="s">
        <v>51</v>
      </c>
      <c r="E147" s="29"/>
      <c r="F147" s="50" t="s">
        <v>473</v>
      </c>
      <c r="G147" s="112">
        <v>9785912822940</v>
      </c>
      <c r="H147" s="68">
        <v>124</v>
      </c>
      <c r="I147" s="71">
        <f t="shared" ref="I147:I156" si="76">ROUND((100-$L$4)/100*H147,1)</f>
        <v>62</v>
      </c>
      <c r="J147" s="79" t="s">
        <v>705</v>
      </c>
      <c r="K147" s="92">
        <v>30</v>
      </c>
      <c r="L147" s="98"/>
      <c r="M147" s="106">
        <f t="shared" ref="M147:M156" si="77">L147*I147</f>
        <v>0</v>
      </c>
      <c r="N147" s="56">
        <f t="shared" ref="N147:N152" si="78">L147*2.8/30</f>
        <v>0</v>
      </c>
      <c r="O147" s="56">
        <f t="shared" ref="O147:O154" si="79">TRUNC(L147/K147,0)*K147</f>
        <v>0</v>
      </c>
      <c r="P147" s="179">
        <f t="shared" ref="P147:P154" si="80">L147-O147</f>
        <v>0</v>
      </c>
      <c r="R147" s="165" t="s">
        <v>811</v>
      </c>
    </row>
    <row r="148" spans="1:18" s="2" customFormat="1" ht="73.5" customHeight="1" x14ac:dyDescent="0.3">
      <c r="A148" s="6">
        <f>A147+1</f>
        <v>2</v>
      </c>
      <c r="B148" s="14" t="s">
        <v>3</v>
      </c>
      <c r="C148" s="26" t="s">
        <v>30</v>
      </c>
      <c r="D148" s="38" t="s">
        <v>749</v>
      </c>
      <c r="E148" s="29"/>
      <c r="F148" s="50" t="s">
        <v>473</v>
      </c>
      <c r="G148" s="112">
        <v>9785912823794</v>
      </c>
      <c r="H148" s="68">
        <v>124</v>
      </c>
      <c r="I148" s="71">
        <f t="shared" si="76"/>
        <v>62</v>
      </c>
      <c r="J148" s="79" t="s">
        <v>705</v>
      </c>
      <c r="K148" s="92">
        <v>30</v>
      </c>
      <c r="L148" s="98"/>
      <c r="M148" s="106">
        <f t="shared" si="77"/>
        <v>0</v>
      </c>
      <c r="N148" s="56">
        <f t="shared" si="78"/>
        <v>0</v>
      </c>
      <c r="O148" s="56">
        <f t="shared" si="79"/>
        <v>0</v>
      </c>
      <c r="P148" s="179">
        <f t="shared" si="80"/>
        <v>0</v>
      </c>
      <c r="R148" s="165" t="s">
        <v>811</v>
      </c>
    </row>
    <row r="149" spans="1:18" s="2" customFormat="1" ht="73.5" customHeight="1" x14ac:dyDescent="0.3">
      <c r="A149" s="6">
        <f>A148+1</f>
        <v>3</v>
      </c>
      <c r="B149" s="14" t="s">
        <v>3</v>
      </c>
      <c r="C149" s="26" t="s">
        <v>30</v>
      </c>
      <c r="D149" s="38" t="s">
        <v>750</v>
      </c>
      <c r="E149" s="24"/>
      <c r="F149" s="50" t="s">
        <v>473</v>
      </c>
      <c r="G149" s="112">
        <v>9785912822797</v>
      </c>
      <c r="H149" s="68">
        <v>124</v>
      </c>
      <c r="I149" s="71">
        <f t="shared" si="76"/>
        <v>62</v>
      </c>
      <c r="J149" s="79" t="s">
        <v>705</v>
      </c>
      <c r="K149" s="92">
        <v>30</v>
      </c>
      <c r="L149" s="98"/>
      <c r="M149" s="106">
        <f t="shared" si="77"/>
        <v>0</v>
      </c>
      <c r="N149" s="56">
        <f t="shared" si="78"/>
        <v>0</v>
      </c>
      <c r="O149" s="56">
        <f t="shared" si="79"/>
        <v>0</v>
      </c>
      <c r="P149" s="179">
        <f t="shared" si="80"/>
        <v>0</v>
      </c>
      <c r="R149" s="165" t="s">
        <v>811</v>
      </c>
    </row>
    <row r="150" spans="1:18" s="2" customFormat="1" ht="73.5" customHeight="1" x14ac:dyDescent="0.3">
      <c r="A150" s="6">
        <f t="shared" ref="A150:A155" si="81">A149+1</f>
        <v>4</v>
      </c>
      <c r="B150" s="14" t="s">
        <v>3</v>
      </c>
      <c r="C150" s="26" t="s">
        <v>30</v>
      </c>
      <c r="D150" s="38" t="s">
        <v>751</v>
      </c>
      <c r="E150" s="24"/>
      <c r="F150" s="50" t="s">
        <v>473</v>
      </c>
      <c r="G150" s="112">
        <v>9785912826559</v>
      </c>
      <c r="H150" s="68">
        <v>124</v>
      </c>
      <c r="I150" s="71">
        <f t="shared" si="76"/>
        <v>62</v>
      </c>
      <c r="J150" s="79" t="s">
        <v>705</v>
      </c>
      <c r="K150" s="92">
        <v>30</v>
      </c>
      <c r="L150" s="98"/>
      <c r="M150" s="106">
        <f t="shared" si="77"/>
        <v>0</v>
      </c>
      <c r="N150" s="56">
        <f t="shared" si="78"/>
        <v>0</v>
      </c>
      <c r="O150" s="56">
        <f t="shared" si="79"/>
        <v>0</v>
      </c>
      <c r="P150" s="179">
        <f t="shared" si="80"/>
        <v>0</v>
      </c>
      <c r="R150" s="165" t="s">
        <v>811</v>
      </c>
    </row>
    <row r="151" spans="1:18" s="2" customFormat="1" ht="73.5" customHeight="1" x14ac:dyDescent="0.3">
      <c r="A151" s="6">
        <f t="shared" si="81"/>
        <v>5</v>
      </c>
      <c r="B151" s="14" t="s">
        <v>3</v>
      </c>
      <c r="C151" s="26" t="s">
        <v>30</v>
      </c>
      <c r="D151" s="38" t="s">
        <v>752</v>
      </c>
      <c r="E151" s="29"/>
      <c r="F151" s="50" t="s">
        <v>473</v>
      </c>
      <c r="G151" s="112">
        <v>9785912822704</v>
      </c>
      <c r="H151" s="68">
        <v>124</v>
      </c>
      <c r="I151" s="71">
        <f t="shared" si="76"/>
        <v>62</v>
      </c>
      <c r="J151" s="79" t="s">
        <v>705</v>
      </c>
      <c r="K151" s="92">
        <v>30</v>
      </c>
      <c r="L151" s="98"/>
      <c r="M151" s="106">
        <f t="shared" si="77"/>
        <v>0</v>
      </c>
      <c r="N151" s="56">
        <f t="shared" si="78"/>
        <v>0</v>
      </c>
      <c r="O151" s="56">
        <f t="shared" si="79"/>
        <v>0</v>
      </c>
      <c r="P151" s="179">
        <f t="shared" si="80"/>
        <v>0</v>
      </c>
      <c r="R151" s="165" t="s">
        <v>811</v>
      </c>
    </row>
    <row r="152" spans="1:18" s="10" customFormat="1" ht="73.5" customHeight="1" x14ac:dyDescent="0.3">
      <c r="A152" s="6">
        <f t="shared" si="81"/>
        <v>6</v>
      </c>
      <c r="B152" s="14" t="s">
        <v>3</v>
      </c>
      <c r="C152" s="26" t="s">
        <v>30</v>
      </c>
      <c r="D152" s="38" t="s">
        <v>753</v>
      </c>
      <c r="E152" s="24"/>
      <c r="F152" s="50" t="s">
        <v>473</v>
      </c>
      <c r="G152" s="112">
        <v>9785912826566</v>
      </c>
      <c r="H152" s="68">
        <v>124</v>
      </c>
      <c r="I152" s="71">
        <f t="shared" si="76"/>
        <v>62</v>
      </c>
      <c r="J152" s="79" t="s">
        <v>705</v>
      </c>
      <c r="K152" s="92">
        <v>30</v>
      </c>
      <c r="L152" s="98"/>
      <c r="M152" s="106">
        <f t="shared" si="77"/>
        <v>0</v>
      </c>
      <c r="N152" s="56">
        <f t="shared" si="78"/>
        <v>0</v>
      </c>
      <c r="O152" s="56">
        <f t="shared" si="79"/>
        <v>0</v>
      </c>
      <c r="P152" s="179">
        <f t="shared" si="80"/>
        <v>0</v>
      </c>
      <c r="R152" s="165" t="s">
        <v>811</v>
      </c>
    </row>
    <row r="153" spans="1:18" s="2" customFormat="1" ht="73.5" customHeight="1" x14ac:dyDescent="0.3">
      <c r="A153" s="6">
        <f t="shared" si="81"/>
        <v>7</v>
      </c>
      <c r="B153" s="14" t="s">
        <v>3</v>
      </c>
      <c r="C153" s="25"/>
      <c r="D153" s="38" t="s">
        <v>68</v>
      </c>
      <c r="E153" s="205"/>
      <c r="F153" s="50" t="s">
        <v>473</v>
      </c>
      <c r="G153" s="112">
        <v>9785912828317</v>
      </c>
      <c r="H153" s="68">
        <v>124</v>
      </c>
      <c r="I153" s="71">
        <f t="shared" si="76"/>
        <v>62</v>
      </c>
      <c r="J153" s="79" t="s">
        <v>545</v>
      </c>
      <c r="K153" s="92">
        <v>30</v>
      </c>
      <c r="L153" s="100"/>
      <c r="M153" s="106">
        <f t="shared" si="77"/>
        <v>0</v>
      </c>
      <c r="N153" s="56">
        <f>L153*3/30</f>
        <v>0</v>
      </c>
      <c r="O153" s="56">
        <f t="shared" si="79"/>
        <v>0</v>
      </c>
      <c r="P153" s="179">
        <f t="shared" si="80"/>
        <v>0</v>
      </c>
      <c r="R153" s="165"/>
    </row>
    <row r="154" spans="1:18" s="2" customFormat="1" ht="73.5" customHeight="1" x14ac:dyDescent="0.3">
      <c r="A154" s="6">
        <f t="shared" si="81"/>
        <v>8</v>
      </c>
      <c r="B154" s="14" t="s">
        <v>3</v>
      </c>
      <c r="C154" s="26" t="s">
        <v>30</v>
      </c>
      <c r="D154" s="38" t="s">
        <v>754</v>
      </c>
      <c r="E154" s="29"/>
      <c r="F154" s="50" t="s">
        <v>473</v>
      </c>
      <c r="G154" s="112">
        <v>9785912826542</v>
      </c>
      <c r="H154" s="68">
        <v>124</v>
      </c>
      <c r="I154" s="71">
        <f t="shared" si="76"/>
        <v>62</v>
      </c>
      <c r="J154" s="79" t="s">
        <v>705</v>
      </c>
      <c r="K154" s="92">
        <v>30</v>
      </c>
      <c r="L154" s="98"/>
      <c r="M154" s="106">
        <f t="shared" si="77"/>
        <v>0</v>
      </c>
      <c r="N154" s="56">
        <f>L154*2.8/30</f>
        <v>0</v>
      </c>
      <c r="O154" s="56">
        <f t="shared" si="79"/>
        <v>0</v>
      </c>
      <c r="P154" s="179">
        <f t="shared" si="80"/>
        <v>0</v>
      </c>
      <c r="R154" s="165" t="s">
        <v>811</v>
      </c>
    </row>
    <row r="155" spans="1:18" s="2" customFormat="1" ht="73.5" customHeight="1" x14ac:dyDescent="0.3">
      <c r="A155" s="6">
        <f t="shared" si="81"/>
        <v>9</v>
      </c>
      <c r="B155" s="14"/>
      <c r="C155" s="26"/>
      <c r="D155" s="38" t="s">
        <v>943</v>
      </c>
      <c r="E155" s="49"/>
      <c r="F155" s="50" t="s">
        <v>473</v>
      </c>
      <c r="G155" s="112">
        <v>9785912822902</v>
      </c>
      <c r="H155" s="68">
        <v>124</v>
      </c>
      <c r="I155" s="71">
        <f t="shared" ref="I155" si="82">ROUND((100-$L$4)/100*H155,1)</f>
        <v>62</v>
      </c>
      <c r="J155" s="79" t="s">
        <v>705</v>
      </c>
      <c r="K155" s="92">
        <v>30</v>
      </c>
      <c r="L155" s="98"/>
      <c r="M155" s="106">
        <f t="shared" ref="M155" si="83">L155*I155</f>
        <v>0</v>
      </c>
      <c r="N155" s="56">
        <f>L155*2.8/30</f>
        <v>0</v>
      </c>
      <c r="O155" s="56"/>
      <c r="P155" s="179"/>
      <c r="R155" s="165"/>
    </row>
    <row r="156" spans="1:18" s="2" customFormat="1" ht="73.5" customHeight="1" x14ac:dyDescent="0.3">
      <c r="A156" s="6">
        <f>A155+1</f>
        <v>10</v>
      </c>
      <c r="B156" s="14" t="s">
        <v>3</v>
      </c>
      <c r="C156" s="26" t="s">
        <v>30</v>
      </c>
      <c r="D156" s="38" t="s">
        <v>755</v>
      </c>
      <c r="E156" s="49"/>
      <c r="F156" s="50" t="s">
        <v>473</v>
      </c>
      <c r="G156" s="112">
        <v>9785912822919</v>
      </c>
      <c r="H156" s="68">
        <v>124</v>
      </c>
      <c r="I156" s="71">
        <f t="shared" si="76"/>
        <v>62</v>
      </c>
      <c r="J156" s="79" t="s">
        <v>705</v>
      </c>
      <c r="K156" s="92">
        <v>30</v>
      </c>
      <c r="L156" s="98"/>
      <c r="M156" s="106">
        <f t="shared" si="77"/>
        <v>0</v>
      </c>
      <c r="N156" s="56">
        <f>L156*2.8/30</f>
        <v>0</v>
      </c>
      <c r="O156" s="56">
        <f>TRUNC(L156/K156,0)*K156</f>
        <v>0</v>
      </c>
      <c r="P156" s="179">
        <f>L156-O156</f>
        <v>0</v>
      </c>
      <c r="R156" s="56"/>
    </row>
    <row r="157" spans="1:18" s="2" customFormat="1" ht="67.5" customHeight="1" x14ac:dyDescent="0.3">
      <c r="A157" s="291" t="s">
        <v>558</v>
      </c>
      <c r="B157" s="292"/>
      <c r="C157" s="292"/>
      <c r="D157" s="292"/>
      <c r="E157" s="16"/>
      <c r="F157" s="289" t="s">
        <v>559</v>
      </c>
      <c r="G157" s="289"/>
      <c r="H157" s="289"/>
      <c r="I157" s="289"/>
      <c r="J157" s="289"/>
      <c r="K157" s="290"/>
      <c r="L157" s="102"/>
      <c r="M157" s="106"/>
      <c r="O157" s="56"/>
      <c r="P157" s="179"/>
      <c r="R157" s="56"/>
    </row>
    <row r="158" spans="1:18" s="2" customFormat="1" ht="111.75" customHeight="1" x14ac:dyDescent="0.3">
      <c r="A158" s="5">
        <v>1</v>
      </c>
      <c r="B158" s="14" t="s">
        <v>13</v>
      </c>
      <c r="C158" s="25"/>
      <c r="D158" s="39" t="s">
        <v>51</v>
      </c>
      <c r="E158" s="47"/>
      <c r="F158" s="50" t="s">
        <v>973</v>
      </c>
      <c r="G158" s="112">
        <v>9785912828782</v>
      </c>
      <c r="H158" s="68">
        <v>165.6</v>
      </c>
      <c r="I158" s="71">
        <f t="shared" ref="I158:I162" si="84">ROUND((100-$L$4)/100*H158,1)</f>
        <v>82.8</v>
      </c>
      <c r="J158" s="78"/>
      <c r="K158" s="92">
        <v>20</v>
      </c>
      <c r="L158" s="98"/>
      <c r="M158" s="106">
        <f t="shared" ref="M158:M162" si="85">L158*I158</f>
        <v>0</v>
      </c>
      <c r="N158" s="56">
        <f>L158*3/20</f>
        <v>0</v>
      </c>
      <c r="O158" s="56">
        <f>TRUNC(L158/K158,0)*K158</f>
        <v>0</v>
      </c>
      <c r="P158" s="179">
        <f>L158-O158</f>
        <v>0</v>
      </c>
      <c r="R158" s="56"/>
    </row>
    <row r="159" spans="1:18" s="2" customFormat="1" ht="111.75" customHeight="1" x14ac:dyDescent="0.3">
      <c r="A159" s="5">
        <f>A158+1</f>
        <v>2</v>
      </c>
      <c r="B159" s="14" t="s">
        <v>13</v>
      </c>
      <c r="C159" s="25"/>
      <c r="D159" s="39" t="s">
        <v>198</v>
      </c>
      <c r="E159" s="47"/>
      <c r="F159" s="50" t="s">
        <v>973</v>
      </c>
      <c r="G159" s="112">
        <v>9785912828812</v>
      </c>
      <c r="H159" s="68">
        <v>165.6</v>
      </c>
      <c r="I159" s="71">
        <f t="shared" si="84"/>
        <v>82.8</v>
      </c>
      <c r="J159" s="78"/>
      <c r="K159" s="92">
        <v>20</v>
      </c>
      <c r="L159" s="98"/>
      <c r="M159" s="106">
        <f t="shared" si="85"/>
        <v>0</v>
      </c>
      <c r="N159" s="56">
        <f>L159*3/20</f>
        <v>0</v>
      </c>
      <c r="O159" s="56">
        <f>TRUNC(L159/K159,0)*K159</f>
        <v>0</v>
      </c>
      <c r="P159" s="179">
        <f>L159-O159</f>
        <v>0</v>
      </c>
      <c r="R159" s="56"/>
    </row>
    <row r="160" spans="1:18" s="2" customFormat="1" ht="111.75" customHeight="1" x14ac:dyDescent="0.3">
      <c r="A160" s="5">
        <f>A159+1</f>
        <v>3</v>
      </c>
      <c r="B160" s="14" t="s">
        <v>13</v>
      </c>
      <c r="C160" s="25"/>
      <c r="D160" s="39" t="s">
        <v>199</v>
      </c>
      <c r="E160" s="31"/>
      <c r="F160" s="50" t="s">
        <v>973</v>
      </c>
      <c r="G160" s="112">
        <v>9785912828850</v>
      </c>
      <c r="H160" s="68">
        <v>165.6</v>
      </c>
      <c r="I160" s="71">
        <f t="shared" si="84"/>
        <v>82.8</v>
      </c>
      <c r="J160" s="78"/>
      <c r="K160" s="92">
        <v>20</v>
      </c>
      <c r="L160" s="98"/>
      <c r="M160" s="106">
        <f t="shared" si="85"/>
        <v>0</v>
      </c>
      <c r="N160" s="56">
        <f>L160*3/20</f>
        <v>0</v>
      </c>
      <c r="O160" s="56">
        <f>TRUNC(L160/K160,0)*K160</f>
        <v>0</v>
      </c>
      <c r="P160" s="179">
        <f>L160-O160</f>
        <v>0</v>
      </c>
      <c r="R160" s="162"/>
    </row>
    <row r="161" spans="1:18" s="10" customFormat="1" ht="111.75" customHeight="1" x14ac:dyDescent="0.3">
      <c r="A161" s="5">
        <f>A160+1</f>
        <v>4</v>
      </c>
      <c r="B161" s="14" t="s">
        <v>13</v>
      </c>
      <c r="C161" s="25"/>
      <c r="D161" s="39" t="s">
        <v>200</v>
      </c>
      <c r="E161" s="47"/>
      <c r="F161" s="50" t="s">
        <v>973</v>
      </c>
      <c r="G161" s="112">
        <v>9785912828836</v>
      </c>
      <c r="H161" s="68">
        <v>165.6</v>
      </c>
      <c r="I161" s="71">
        <f t="shared" si="84"/>
        <v>82.8</v>
      </c>
      <c r="J161" s="78"/>
      <c r="K161" s="92">
        <v>20</v>
      </c>
      <c r="L161" s="98"/>
      <c r="M161" s="106">
        <f t="shared" si="85"/>
        <v>0</v>
      </c>
      <c r="N161" s="56">
        <f>L161*3/20</f>
        <v>0</v>
      </c>
      <c r="O161" s="56">
        <f>TRUNC(L161/K161,0)*K161</f>
        <v>0</v>
      </c>
      <c r="P161" s="179">
        <f>L161-O161</f>
        <v>0</v>
      </c>
      <c r="R161" s="162"/>
    </row>
    <row r="162" spans="1:18" s="10" customFormat="1" ht="111.75" customHeight="1" x14ac:dyDescent="0.3">
      <c r="A162" s="5">
        <f>A161+1</f>
        <v>5</v>
      </c>
      <c r="B162" s="14" t="s">
        <v>13</v>
      </c>
      <c r="C162" s="25"/>
      <c r="D162" s="39" t="s">
        <v>201</v>
      </c>
      <c r="E162" s="47"/>
      <c r="F162" s="50" t="s">
        <v>973</v>
      </c>
      <c r="G162" s="112">
        <v>9785912828843</v>
      </c>
      <c r="H162" s="68">
        <v>165.6</v>
      </c>
      <c r="I162" s="71">
        <f t="shared" si="84"/>
        <v>82.8</v>
      </c>
      <c r="J162" s="78"/>
      <c r="K162" s="92">
        <v>20</v>
      </c>
      <c r="L162" s="98"/>
      <c r="M162" s="106">
        <f t="shared" si="85"/>
        <v>0</v>
      </c>
      <c r="N162" s="56">
        <f>L162*3/20</f>
        <v>0</v>
      </c>
      <c r="O162" s="56">
        <f>TRUNC(L162/K162,0)*K162</f>
        <v>0</v>
      </c>
      <c r="P162" s="179">
        <f>L162-O162</f>
        <v>0</v>
      </c>
      <c r="R162" s="56"/>
    </row>
    <row r="163" spans="1:18" s="2" customFormat="1" ht="45.6" customHeight="1" x14ac:dyDescent="0.3">
      <c r="A163" s="297" t="s">
        <v>917</v>
      </c>
      <c r="B163" s="298"/>
      <c r="C163" s="298"/>
      <c r="D163" s="298"/>
      <c r="E163" s="298"/>
      <c r="F163" s="298"/>
      <c r="G163" s="298"/>
      <c r="H163" s="298"/>
      <c r="I163" s="298"/>
      <c r="J163" s="298"/>
      <c r="K163" s="315"/>
      <c r="L163" s="121"/>
      <c r="M163" s="106"/>
      <c r="N163" s="107"/>
      <c r="O163" s="56"/>
      <c r="P163" s="179"/>
      <c r="R163" s="164"/>
    </row>
    <row r="164" spans="1:18" s="2" customFormat="1" ht="44.25" customHeight="1" x14ac:dyDescent="0.3">
      <c r="A164" s="291" t="s">
        <v>848</v>
      </c>
      <c r="B164" s="292"/>
      <c r="C164" s="292"/>
      <c r="D164" s="292"/>
      <c r="E164" s="115"/>
      <c r="F164" s="289" t="s">
        <v>849</v>
      </c>
      <c r="G164" s="289"/>
      <c r="H164" s="289"/>
      <c r="I164" s="289"/>
      <c r="J164" s="289"/>
      <c r="K164" s="290"/>
      <c r="L164" s="121"/>
      <c r="M164" s="106"/>
      <c r="N164" s="107"/>
      <c r="O164" s="107"/>
      <c r="P164" s="107"/>
      <c r="R164" s="164"/>
    </row>
    <row r="165" spans="1:18" s="2" customFormat="1" ht="111.75" customHeight="1" x14ac:dyDescent="0.3">
      <c r="A165" s="4">
        <v>1</v>
      </c>
      <c r="B165" s="14"/>
      <c r="C165" s="142"/>
      <c r="D165" s="36" t="s">
        <v>190</v>
      </c>
      <c r="E165" s="46" t="s">
        <v>470</v>
      </c>
      <c r="F165" s="50"/>
      <c r="G165" s="112">
        <v>9785000338773</v>
      </c>
      <c r="H165" s="65">
        <v>42</v>
      </c>
      <c r="I165" s="71">
        <f>ROUND((100-$L$4)/100*H165,1)</f>
        <v>21</v>
      </c>
      <c r="J165" s="184" t="s">
        <v>852</v>
      </c>
      <c r="K165" s="90">
        <v>50</v>
      </c>
      <c r="L165" s="116"/>
      <c r="M165" s="106">
        <f>L165*I165</f>
        <v>0</v>
      </c>
      <c r="N165" s="107">
        <f t="shared" ref="N165:N171" si="86">L165*4.6/100</f>
        <v>0</v>
      </c>
      <c r="O165" s="56">
        <f t="shared" ref="O165:O172" si="87">TRUNC(L165/K165,0)*K165</f>
        <v>0</v>
      </c>
      <c r="P165" s="179">
        <f t="shared" ref="P165:P172" si="88">L165-O165</f>
        <v>0</v>
      </c>
      <c r="R165" s="164"/>
    </row>
    <row r="166" spans="1:18" s="2" customFormat="1" ht="111.75" customHeight="1" x14ac:dyDescent="0.3">
      <c r="A166" s="4">
        <f t="shared" ref="A166:A172" si="89">A165+1</f>
        <v>2</v>
      </c>
      <c r="B166" s="14"/>
      <c r="C166" s="142"/>
      <c r="D166" s="36" t="s">
        <v>116</v>
      </c>
      <c r="E166" s="46" t="s">
        <v>470</v>
      </c>
      <c r="F166" s="50" t="s">
        <v>972</v>
      </c>
      <c r="G166" s="112">
        <v>9785000338766</v>
      </c>
      <c r="H166" s="65">
        <v>42</v>
      </c>
      <c r="I166" s="71">
        <f>ROUND((100-$L$4)/100*H166,1)</f>
        <v>21</v>
      </c>
      <c r="J166" s="184" t="s">
        <v>852</v>
      </c>
      <c r="K166" s="90">
        <v>50</v>
      </c>
      <c r="L166" s="116"/>
      <c r="M166" s="106">
        <f t="shared" ref="M166:M172" si="90">L166*I166</f>
        <v>0</v>
      </c>
      <c r="N166" s="107">
        <f t="shared" si="86"/>
        <v>0</v>
      </c>
      <c r="O166" s="56">
        <f t="shared" si="87"/>
        <v>0</v>
      </c>
      <c r="P166" s="179">
        <f t="shared" si="88"/>
        <v>0</v>
      </c>
      <c r="R166" s="164"/>
    </row>
    <row r="167" spans="1:18" s="2" customFormat="1" ht="111.75" customHeight="1" x14ac:dyDescent="0.3">
      <c r="A167" s="4">
        <f t="shared" si="89"/>
        <v>3</v>
      </c>
      <c r="B167" s="14"/>
      <c r="C167" s="142"/>
      <c r="D167" s="36" t="s">
        <v>841</v>
      </c>
      <c r="E167" s="46" t="s">
        <v>470</v>
      </c>
      <c r="F167" s="50" t="s">
        <v>972</v>
      </c>
      <c r="G167" s="112">
        <v>9785000338780</v>
      </c>
      <c r="H167" s="65">
        <v>42</v>
      </c>
      <c r="I167" s="71">
        <f t="shared" ref="I167:I172" si="91">ROUND((100-$L$4)/100*H167,1)</f>
        <v>21</v>
      </c>
      <c r="J167" s="184" t="s">
        <v>852</v>
      </c>
      <c r="K167" s="90">
        <v>50</v>
      </c>
      <c r="L167" s="116"/>
      <c r="M167" s="106">
        <f t="shared" si="90"/>
        <v>0</v>
      </c>
      <c r="N167" s="107">
        <f t="shared" si="86"/>
        <v>0</v>
      </c>
      <c r="O167" s="56">
        <f t="shared" si="87"/>
        <v>0</v>
      </c>
      <c r="P167" s="179">
        <f t="shared" si="88"/>
        <v>0</v>
      </c>
      <c r="R167" s="164"/>
    </row>
    <row r="168" spans="1:18" s="2" customFormat="1" ht="111.75" customHeight="1" x14ac:dyDescent="0.3">
      <c r="A168" s="4">
        <f t="shared" si="89"/>
        <v>4</v>
      </c>
      <c r="B168" s="14"/>
      <c r="C168" s="142"/>
      <c r="D168" s="36" t="s">
        <v>842</v>
      </c>
      <c r="E168" s="29"/>
      <c r="F168" s="50" t="s">
        <v>972</v>
      </c>
      <c r="G168" s="112">
        <v>9785000338797</v>
      </c>
      <c r="H168" s="65">
        <v>42</v>
      </c>
      <c r="I168" s="71">
        <f t="shared" si="91"/>
        <v>21</v>
      </c>
      <c r="J168" s="184" t="s">
        <v>852</v>
      </c>
      <c r="K168" s="90">
        <v>50</v>
      </c>
      <c r="L168" s="116"/>
      <c r="M168" s="106">
        <f t="shared" si="90"/>
        <v>0</v>
      </c>
      <c r="N168" s="107">
        <f t="shared" si="86"/>
        <v>0</v>
      </c>
      <c r="O168" s="56">
        <f t="shared" si="87"/>
        <v>0</v>
      </c>
      <c r="P168" s="179">
        <f t="shared" si="88"/>
        <v>0</v>
      </c>
      <c r="R168" s="164"/>
    </row>
    <row r="169" spans="1:18" s="2" customFormat="1" ht="111.75" customHeight="1" x14ac:dyDescent="0.3">
      <c r="A169" s="4">
        <f t="shared" si="89"/>
        <v>5</v>
      </c>
      <c r="B169" s="14"/>
      <c r="C169" s="142"/>
      <c r="D169" s="36" t="s">
        <v>843</v>
      </c>
      <c r="E169" s="46" t="s">
        <v>470</v>
      </c>
      <c r="F169" s="50" t="s">
        <v>972</v>
      </c>
      <c r="G169" s="112">
        <v>9785000338803</v>
      </c>
      <c r="H169" s="65">
        <v>42</v>
      </c>
      <c r="I169" s="71">
        <f t="shared" si="91"/>
        <v>21</v>
      </c>
      <c r="J169" s="184" t="s">
        <v>852</v>
      </c>
      <c r="K169" s="90">
        <v>50</v>
      </c>
      <c r="L169" s="116"/>
      <c r="M169" s="106">
        <f t="shared" si="90"/>
        <v>0</v>
      </c>
      <c r="N169" s="107">
        <f t="shared" si="86"/>
        <v>0</v>
      </c>
      <c r="O169" s="56">
        <f t="shared" si="87"/>
        <v>0</v>
      </c>
      <c r="P169" s="179">
        <f t="shared" si="88"/>
        <v>0</v>
      </c>
      <c r="R169" s="164"/>
    </row>
    <row r="170" spans="1:18" s="2" customFormat="1" ht="111.75" customHeight="1" x14ac:dyDescent="0.3">
      <c r="A170" s="4">
        <f t="shared" si="89"/>
        <v>6</v>
      </c>
      <c r="B170" s="14"/>
      <c r="C170" s="142"/>
      <c r="D170" s="36" t="s">
        <v>844</v>
      </c>
      <c r="E170" s="29"/>
      <c r="F170" s="50"/>
      <c r="G170" s="112">
        <v>9785000338810</v>
      </c>
      <c r="H170" s="65">
        <v>42</v>
      </c>
      <c r="I170" s="71">
        <f t="shared" si="91"/>
        <v>21</v>
      </c>
      <c r="J170" s="184" t="s">
        <v>852</v>
      </c>
      <c r="K170" s="90">
        <v>50</v>
      </c>
      <c r="L170" s="116"/>
      <c r="M170" s="106">
        <f t="shared" si="90"/>
        <v>0</v>
      </c>
      <c r="N170" s="107">
        <f t="shared" si="86"/>
        <v>0</v>
      </c>
      <c r="O170" s="56">
        <f t="shared" si="87"/>
        <v>0</v>
      </c>
      <c r="P170" s="179">
        <f t="shared" si="88"/>
        <v>0</v>
      </c>
      <c r="R170" s="164"/>
    </row>
    <row r="171" spans="1:18" s="2" customFormat="1" ht="111.6" customHeight="1" x14ac:dyDescent="0.3">
      <c r="A171" s="4">
        <f t="shared" si="89"/>
        <v>7</v>
      </c>
      <c r="B171" s="14"/>
      <c r="C171" s="142"/>
      <c r="D171" s="36" t="s">
        <v>123</v>
      </c>
      <c r="E171" s="29"/>
      <c r="F171" s="50"/>
      <c r="G171" s="112">
        <v>9785000338759</v>
      </c>
      <c r="H171" s="65">
        <v>42</v>
      </c>
      <c r="I171" s="71">
        <f t="shared" si="91"/>
        <v>21</v>
      </c>
      <c r="J171" s="184" t="s">
        <v>852</v>
      </c>
      <c r="K171" s="90">
        <v>50</v>
      </c>
      <c r="L171" s="116"/>
      <c r="M171" s="106">
        <f t="shared" si="90"/>
        <v>0</v>
      </c>
      <c r="N171" s="107">
        <f t="shared" si="86"/>
        <v>0</v>
      </c>
      <c r="O171" s="56">
        <f t="shared" si="87"/>
        <v>0</v>
      </c>
      <c r="P171" s="179">
        <f t="shared" si="88"/>
        <v>0</v>
      </c>
      <c r="R171" s="164"/>
    </row>
    <row r="172" spans="1:18" s="2" customFormat="1" ht="111.75" customHeight="1" x14ac:dyDescent="0.3">
      <c r="A172" s="4">
        <f t="shared" si="89"/>
        <v>8</v>
      </c>
      <c r="B172" s="14"/>
      <c r="C172" s="142"/>
      <c r="D172" s="36" t="s">
        <v>845</v>
      </c>
      <c r="E172" s="46" t="s">
        <v>470</v>
      </c>
      <c r="F172" s="50"/>
      <c r="G172" s="112">
        <v>9785000338827</v>
      </c>
      <c r="H172" s="65">
        <v>42</v>
      </c>
      <c r="I172" s="71">
        <f t="shared" si="91"/>
        <v>21</v>
      </c>
      <c r="J172" s="184" t="s">
        <v>852</v>
      </c>
      <c r="K172" s="90">
        <v>50</v>
      </c>
      <c r="L172" s="116"/>
      <c r="M172" s="106">
        <f t="shared" si="90"/>
        <v>0</v>
      </c>
      <c r="N172" s="107">
        <f>L172*4.6/100</f>
        <v>0</v>
      </c>
      <c r="O172" s="56">
        <f t="shared" si="87"/>
        <v>0</v>
      </c>
      <c r="P172" s="179">
        <f t="shared" si="88"/>
        <v>0</v>
      </c>
      <c r="R172" s="164" t="s">
        <v>815</v>
      </c>
    </row>
    <row r="173" spans="1:18" s="2" customFormat="1" ht="64.5" customHeight="1" x14ac:dyDescent="0.3">
      <c r="A173" s="291" t="s">
        <v>576</v>
      </c>
      <c r="B173" s="292"/>
      <c r="C173" s="292"/>
      <c r="D173" s="292"/>
      <c r="E173" s="115"/>
      <c r="F173" s="289" t="s">
        <v>577</v>
      </c>
      <c r="G173" s="289"/>
      <c r="H173" s="289"/>
      <c r="I173" s="289"/>
      <c r="J173" s="289"/>
      <c r="K173" s="290"/>
      <c r="L173" s="121"/>
      <c r="M173" s="106"/>
      <c r="N173" s="56"/>
      <c r="O173" s="56"/>
      <c r="P173" s="179"/>
      <c r="R173" s="164" t="s">
        <v>815</v>
      </c>
    </row>
    <row r="174" spans="1:18" s="2" customFormat="1" ht="111.75" customHeight="1" x14ac:dyDescent="0.3">
      <c r="A174" s="6">
        <v>1</v>
      </c>
      <c r="B174" s="14" t="s">
        <v>4</v>
      </c>
      <c r="C174" s="26" t="s">
        <v>30</v>
      </c>
      <c r="D174" s="169" t="s">
        <v>727</v>
      </c>
      <c r="E174" s="46" t="s">
        <v>470</v>
      </c>
      <c r="F174" s="50" t="s">
        <v>484</v>
      </c>
      <c r="G174" s="112">
        <v>9785000336830</v>
      </c>
      <c r="H174" s="68">
        <v>88</v>
      </c>
      <c r="I174" s="71">
        <f t="shared" ref="I174:I194" si="92">ROUND((100-$L$4)/100*H174,1)</f>
        <v>44</v>
      </c>
      <c r="J174" s="80" t="s">
        <v>705</v>
      </c>
      <c r="K174" s="92">
        <v>50</v>
      </c>
      <c r="L174" s="117"/>
      <c r="M174" s="106">
        <f>L174*I174</f>
        <v>0</v>
      </c>
      <c r="N174" s="56">
        <f>L174*2.1/50</f>
        <v>0</v>
      </c>
      <c r="O174" s="56">
        <f t="shared" ref="O174:O194" si="93">TRUNC(L174/K174,0)*K174</f>
        <v>0</v>
      </c>
      <c r="P174" s="179">
        <f t="shared" ref="P174:P194" si="94">L174-O174</f>
        <v>0</v>
      </c>
      <c r="R174" s="164"/>
    </row>
    <row r="175" spans="1:18" s="2" customFormat="1" ht="111.75" customHeight="1" x14ac:dyDescent="0.3">
      <c r="A175" s="6">
        <f>A174+1</f>
        <v>2</v>
      </c>
      <c r="B175" s="14"/>
      <c r="C175" s="26" t="s">
        <v>30</v>
      </c>
      <c r="D175" s="169" t="s">
        <v>642</v>
      </c>
      <c r="E175" s="46" t="s">
        <v>470</v>
      </c>
      <c r="F175" s="50" t="s">
        <v>484</v>
      </c>
      <c r="G175" s="112">
        <v>9785000337882</v>
      </c>
      <c r="H175" s="68">
        <v>88</v>
      </c>
      <c r="I175" s="71">
        <f t="shared" si="92"/>
        <v>44</v>
      </c>
      <c r="J175" s="80" t="s">
        <v>540</v>
      </c>
      <c r="K175" s="92">
        <v>50</v>
      </c>
      <c r="L175" s="117"/>
      <c r="M175" s="106">
        <f t="shared" ref="M175:M194" si="95">L175*I175</f>
        <v>0</v>
      </c>
      <c r="N175" s="56">
        <f t="shared" ref="N175:N194" si="96">L175*2.1/50</f>
        <v>0</v>
      </c>
      <c r="O175" s="56">
        <f t="shared" si="93"/>
        <v>0</v>
      </c>
      <c r="P175" s="179">
        <f t="shared" si="94"/>
        <v>0</v>
      </c>
      <c r="R175" s="164" t="s">
        <v>815</v>
      </c>
    </row>
    <row r="176" spans="1:18" s="2" customFormat="1" ht="111.75" customHeight="1" x14ac:dyDescent="0.3">
      <c r="A176" s="6">
        <f>A175+1</f>
        <v>3</v>
      </c>
      <c r="B176" s="14"/>
      <c r="C176" s="26" t="s">
        <v>30</v>
      </c>
      <c r="D176" s="169" t="s">
        <v>74</v>
      </c>
      <c r="E176" s="46" t="s">
        <v>470</v>
      </c>
      <c r="F176" s="50" t="s">
        <v>484</v>
      </c>
      <c r="G176" s="112">
        <v>9785000336762</v>
      </c>
      <c r="H176" s="68">
        <v>88</v>
      </c>
      <c r="I176" s="71">
        <f t="shared" ref="I176" si="97">ROUND((100-$L$4)/100*H176,1)</f>
        <v>44</v>
      </c>
      <c r="J176" s="80" t="s">
        <v>893</v>
      </c>
      <c r="K176" s="92">
        <v>50</v>
      </c>
      <c r="L176" s="117"/>
      <c r="M176" s="106">
        <f t="shared" ref="M176" si="98">L176*I176</f>
        <v>0</v>
      </c>
      <c r="N176" s="56">
        <f t="shared" si="96"/>
        <v>0</v>
      </c>
      <c r="O176" s="56">
        <f t="shared" si="93"/>
        <v>0</v>
      </c>
      <c r="P176" s="179">
        <f t="shared" si="94"/>
        <v>0</v>
      </c>
      <c r="R176" s="164" t="s">
        <v>815</v>
      </c>
    </row>
    <row r="177" spans="1:18" s="2" customFormat="1" ht="111.75" customHeight="1" x14ac:dyDescent="0.3">
      <c r="A177" s="6">
        <f>A176+1</f>
        <v>4</v>
      </c>
      <c r="B177" s="14"/>
      <c r="C177" s="26" t="s">
        <v>30</v>
      </c>
      <c r="D177" s="169" t="s">
        <v>728</v>
      </c>
      <c r="E177" s="46" t="s">
        <v>470</v>
      </c>
      <c r="F177" s="50" t="s">
        <v>484</v>
      </c>
      <c r="G177" s="112">
        <v>9785000337349</v>
      </c>
      <c r="H177" s="68">
        <v>88</v>
      </c>
      <c r="I177" s="71">
        <f t="shared" si="92"/>
        <v>44</v>
      </c>
      <c r="J177" s="80" t="s">
        <v>705</v>
      </c>
      <c r="K177" s="92">
        <v>50</v>
      </c>
      <c r="L177" s="117"/>
      <c r="M177" s="106">
        <f t="shared" si="95"/>
        <v>0</v>
      </c>
      <c r="N177" s="56">
        <f t="shared" si="96"/>
        <v>0</v>
      </c>
      <c r="O177" s="56">
        <f t="shared" si="93"/>
        <v>0</v>
      </c>
      <c r="P177" s="179">
        <f t="shared" si="94"/>
        <v>0</v>
      </c>
      <c r="R177" s="164" t="s">
        <v>815</v>
      </c>
    </row>
    <row r="178" spans="1:18" s="2" customFormat="1" ht="111.75" customHeight="1" x14ac:dyDescent="0.3">
      <c r="A178" s="5">
        <f t="shared" ref="A178:A194" si="99">A177+1</f>
        <v>5</v>
      </c>
      <c r="B178" s="14"/>
      <c r="C178" s="26" t="s">
        <v>30</v>
      </c>
      <c r="D178" s="169" t="s">
        <v>733</v>
      </c>
      <c r="E178" s="46" t="s">
        <v>470</v>
      </c>
      <c r="F178" s="50" t="s">
        <v>484</v>
      </c>
      <c r="G178" s="112">
        <v>9785000337325</v>
      </c>
      <c r="H178" s="68">
        <v>88</v>
      </c>
      <c r="I178" s="71">
        <f t="shared" si="92"/>
        <v>44</v>
      </c>
      <c r="J178" s="80" t="s">
        <v>705</v>
      </c>
      <c r="K178" s="92">
        <v>50</v>
      </c>
      <c r="L178" s="117"/>
      <c r="M178" s="106">
        <f t="shared" si="95"/>
        <v>0</v>
      </c>
      <c r="N178" s="56">
        <f t="shared" si="96"/>
        <v>0</v>
      </c>
      <c r="O178" s="56">
        <f t="shared" si="93"/>
        <v>0</v>
      </c>
      <c r="P178" s="179">
        <f t="shared" si="94"/>
        <v>0</v>
      </c>
      <c r="R178" s="164"/>
    </row>
    <row r="179" spans="1:18" s="2" customFormat="1" ht="111.75" customHeight="1" x14ac:dyDescent="0.3">
      <c r="A179" s="5">
        <f t="shared" si="99"/>
        <v>6</v>
      </c>
      <c r="B179" s="14" t="s">
        <v>4</v>
      </c>
      <c r="C179" s="26" t="s">
        <v>30</v>
      </c>
      <c r="D179" s="169" t="s">
        <v>731</v>
      </c>
      <c r="E179" s="46" t="s">
        <v>470</v>
      </c>
      <c r="F179" s="50" t="s">
        <v>484</v>
      </c>
      <c r="G179" s="112">
        <v>9785000336823</v>
      </c>
      <c r="H179" s="68">
        <v>88</v>
      </c>
      <c r="I179" s="71">
        <f t="shared" si="92"/>
        <v>44</v>
      </c>
      <c r="J179" s="80" t="s">
        <v>705</v>
      </c>
      <c r="K179" s="92">
        <v>50</v>
      </c>
      <c r="L179" s="117"/>
      <c r="M179" s="106">
        <f t="shared" si="95"/>
        <v>0</v>
      </c>
      <c r="N179" s="56">
        <f t="shared" si="96"/>
        <v>0</v>
      </c>
      <c r="O179" s="56">
        <f t="shared" si="93"/>
        <v>0</v>
      </c>
      <c r="P179" s="179">
        <f t="shared" si="94"/>
        <v>0</v>
      </c>
      <c r="R179" s="164" t="s">
        <v>815</v>
      </c>
    </row>
    <row r="180" spans="1:18" s="2" customFormat="1" ht="111.75" customHeight="1" x14ac:dyDescent="0.3">
      <c r="A180" s="5">
        <f t="shared" si="99"/>
        <v>7</v>
      </c>
      <c r="B180" s="14"/>
      <c r="C180" s="113" t="s">
        <v>29</v>
      </c>
      <c r="D180" s="169" t="s">
        <v>894</v>
      </c>
      <c r="E180" s="46" t="s">
        <v>470</v>
      </c>
      <c r="F180" s="50" t="s">
        <v>484</v>
      </c>
      <c r="G180" s="112">
        <v>9785908039024</v>
      </c>
      <c r="H180" s="68">
        <v>88</v>
      </c>
      <c r="I180" s="71">
        <f t="shared" ref="I180" si="100">ROUND((100-$L$4)/100*H180,1)</f>
        <v>44</v>
      </c>
      <c r="J180" s="80" t="s">
        <v>893</v>
      </c>
      <c r="K180" s="92">
        <v>50</v>
      </c>
      <c r="L180" s="117"/>
      <c r="M180" s="106">
        <f t="shared" ref="M180" si="101">L180*I180</f>
        <v>0</v>
      </c>
      <c r="N180" s="56">
        <f t="shared" si="96"/>
        <v>0</v>
      </c>
      <c r="O180" s="56">
        <f t="shared" si="93"/>
        <v>0</v>
      </c>
      <c r="P180" s="179">
        <f t="shared" si="94"/>
        <v>0</v>
      </c>
      <c r="R180" s="164" t="s">
        <v>815</v>
      </c>
    </row>
    <row r="181" spans="1:18" s="2" customFormat="1" ht="111.75" customHeight="1" x14ac:dyDescent="0.3">
      <c r="A181" s="5">
        <f t="shared" si="99"/>
        <v>8</v>
      </c>
      <c r="B181" s="14"/>
      <c r="C181" s="26" t="s">
        <v>30</v>
      </c>
      <c r="D181" s="169" t="s">
        <v>732</v>
      </c>
      <c r="E181" s="46" t="s">
        <v>470</v>
      </c>
      <c r="F181" s="50" t="s">
        <v>484</v>
      </c>
      <c r="G181" s="112">
        <v>9785000337370</v>
      </c>
      <c r="H181" s="68">
        <v>88</v>
      </c>
      <c r="I181" s="71">
        <f t="shared" si="92"/>
        <v>44</v>
      </c>
      <c r="J181" s="80" t="s">
        <v>705</v>
      </c>
      <c r="K181" s="92">
        <v>50</v>
      </c>
      <c r="L181" s="98"/>
      <c r="M181" s="106">
        <f t="shared" si="95"/>
        <v>0</v>
      </c>
      <c r="N181" s="56">
        <f t="shared" si="96"/>
        <v>0</v>
      </c>
      <c r="O181" s="56">
        <f t="shared" si="93"/>
        <v>0</v>
      </c>
      <c r="P181" s="179">
        <f t="shared" si="94"/>
        <v>0</v>
      </c>
      <c r="R181" s="164" t="s">
        <v>814</v>
      </c>
    </row>
    <row r="182" spans="1:18" s="2" customFormat="1" ht="111.75" customHeight="1" x14ac:dyDescent="0.3">
      <c r="A182" s="5">
        <f t="shared" si="99"/>
        <v>9</v>
      </c>
      <c r="B182" s="14"/>
      <c r="C182" s="142"/>
      <c r="D182" s="169" t="s">
        <v>643</v>
      </c>
      <c r="E182" s="46" t="s">
        <v>470</v>
      </c>
      <c r="F182" s="50" t="s">
        <v>484</v>
      </c>
      <c r="G182" s="112">
        <v>9785000337868</v>
      </c>
      <c r="H182" s="68">
        <v>88</v>
      </c>
      <c r="I182" s="71">
        <f t="shared" si="92"/>
        <v>44</v>
      </c>
      <c r="J182" s="80" t="s">
        <v>540</v>
      </c>
      <c r="K182" s="92">
        <v>50</v>
      </c>
      <c r="L182" s="98"/>
      <c r="M182" s="106">
        <f t="shared" si="95"/>
        <v>0</v>
      </c>
      <c r="N182" s="56">
        <f t="shared" si="96"/>
        <v>0</v>
      </c>
      <c r="O182" s="56">
        <f t="shared" si="93"/>
        <v>0</v>
      </c>
      <c r="P182" s="179">
        <f t="shared" si="94"/>
        <v>0</v>
      </c>
      <c r="R182" s="164" t="s">
        <v>815</v>
      </c>
    </row>
    <row r="183" spans="1:18" s="2" customFormat="1" ht="111.75" customHeight="1" x14ac:dyDescent="0.3">
      <c r="A183" s="5">
        <f t="shared" si="99"/>
        <v>10</v>
      </c>
      <c r="B183" s="14" t="s">
        <v>4</v>
      </c>
      <c r="C183" s="26" t="s">
        <v>30</v>
      </c>
      <c r="D183" s="169" t="s">
        <v>75</v>
      </c>
      <c r="E183" s="46" t="s">
        <v>470</v>
      </c>
      <c r="F183" s="50" t="s">
        <v>485</v>
      </c>
      <c r="G183" s="112">
        <v>9785000336809</v>
      </c>
      <c r="H183" s="68">
        <v>88</v>
      </c>
      <c r="I183" s="71">
        <f t="shared" si="92"/>
        <v>44</v>
      </c>
      <c r="J183" s="80" t="s">
        <v>852</v>
      </c>
      <c r="K183" s="92">
        <v>50</v>
      </c>
      <c r="L183" s="98"/>
      <c r="M183" s="106">
        <f t="shared" si="95"/>
        <v>0</v>
      </c>
      <c r="N183" s="56">
        <f t="shared" si="96"/>
        <v>0</v>
      </c>
      <c r="O183" s="56">
        <f t="shared" si="93"/>
        <v>0</v>
      </c>
      <c r="P183" s="179">
        <f t="shared" si="94"/>
        <v>0</v>
      </c>
      <c r="R183" s="164" t="s">
        <v>815</v>
      </c>
    </row>
    <row r="184" spans="1:18" s="2" customFormat="1" ht="111.75" customHeight="1" x14ac:dyDescent="0.3">
      <c r="A184" s="5">
        <f t="shared" si="99"/>
        <v>11</v>
      </c>
      <c r="B184" s="14"/>
      <c r="C184" s="26" t="s">
        <v>30</v>
      </c>
      <c r="D184" s="169" t="s">
        <v>76</v>
      </c>
      <c r="E184" s="46" t="s">
        <v>470</v>
      </c>
      <c r="F184" s="50" t="s">
        <v>484</v>
      </c>
      <c r="G184" s="112">
        <v>9785000337356</v>
      </c>
      <c r="H184" s="68">
        <v>88</v>
      </c>
      <c r="I184" s="71">
        <f t="shared" si="92"/>
        <v>44</v>
      </c>
      <c r="J184" s="80" t="s">
        <v>852</v>
      </c>
      <c r="K184" s="92">
        <v>50</v>
      </c>
      <c r="L184" s="98"/>
      <c r="M184" s="106">
        <f t="shared" si="95"/>
        <v>0</v>
      </c>
      <c r="N184" s="56">
        <f t="shared" si="96"/>
        <v>0</v>
      </c>
      <c r="O184" s="56">
        <f t="shared" si="93"/>
        <v>0</v>
      </c>
      <c r="P184" s="179">
        <f t="shared" si="94"/>
        <v>0</v>
      </c>
      <c r="R184" s="164" t="s">
        <v>815</v>
      </c>
    </row>
    <row r="185" spans="1:18" s="2" customFormat="1" ht="111.75" customHeight="1" x14ac:dyDescent="0.3">
      <c r="A185" s="5">
        <f t="shared" si="99"/>
        <v>12</v>
      </c>
      <c r="B185" s="14"/>
      <c r="C185" s="26" t="s">
        <v>30</v>
      </c>
      <c r="D185" s="169" t="s">
        <v>77</v>
      </c>
      <c r="E185" s="46" t="s">
        <v>470</v>
      </c>
      <c r="F185" s="50" t="s">
        <v>484</v>
      </c>
      <c r="G185" s="112">
        <v>9785000337332</v>
      </c>
      <c r="H185" s="68">
        <v>88</v>
      </c>
      <c r="I185" s="71">
        <f t="shared" si="92"/>
        <v>44</v>
      </c>
      <c r="J185" s="80" t="s">
        <v>705</v>
      </c>
      <c r="K185" s="92">
        <v>50</v>
      </c>
      <c r="L185" s="117"/>
      <c r="M185" s="106">
        <f t="shared" si="95"/>
        <v>0</v>
      </c>
      <c r="N185" s="56">
        <f t="shared" si="96"/>
        <v>0</v>
      </c>
      <c r="O185" s="56">
        <f t="shared" si="93"/>
        <v>0</v>
      </c>
      <c r="P185" s="179">
        <f t="shared" si="94"/>
        <v>0</v>
      </c>
      <c r="R185" s="164"/>
    </row>
    <row r="186" spans="1:18" s="2" customFormat="1" ht="111.75" customHeight="1" x14ac:dyDescent="0.3">
      <c r="A186" s="5">
        <f t="shared" si="99"/>
        <v>13</v>
      </c>
      <c r="B186" s="14" t="s">
        <v>4</v>
      </c>
      <c r="C186" s="26" t="s">
        <v>30</v>
      </c>
      <c r="D186" s="169" t="s">
        <v>793</v>
      </c>
      <c r="E186" s="46" t="s">
        <v>470</v>
      </c>
      <c r="F186" s="50" t="s">
        <v>484</v>
      </c>
      <c r="G186" s="112">
        <v>9785000336793</v>
      </c>
      <c r="H186" s="68">
        <v>88</v>
      </c>
      <c r="I186" s="71">
        <f t="shared" si="92"/>
        <v>44</v>
      </c>
      <c r="J186" s="80" t="s">
        <v>852</v>
      </c>
      <c r="K186" s="92">
        <v>50</v>
      </c>
      <c r="L186" s="117"/>
      <c r="M186" s="106">
        <f t="shared" si="95"/>
        <v>0</v>
      </c>
      <c r="N186" s="56">
        <f t="shared" si="96"/>
        <v>0</v>
      </c>
      <c r="O186" s="56">
        <f t="shared" si="93"/>
        <v>0</v>
      </c>
      <c r="P186" s="179">
        <f t="shared" si="94"/>
        <v>0</v>
      </c>
      <c r="R186" s="164"/>
    </row>
    <row r="187" spans="1:18" s="2" customFormat="1" ht="111.75" customHeight="1" x14ac:dyDescent="0.3">
      <c r="A187" s="5">
        <f t="shared" si="99"/>
        <v>14</v>
      </c>
      <c r="B187" s="14"/>
      <c r="C187" s="113" t="s">
        <v>29</v>
      </c>
      <c r="D187" s="169" t="s">
        <v>840</v>
      </c>
      <c r="E187" s="46" t="s">
        <v>470</v>
      </c>
      <c r="F187" s="50" t="s">
        <v>484</v>
      </c>
      <c r="G187" s="112">
        <v>9785908039000</v>
      </c>
      <c r="H187" s="68">
        <v>88</v>
      </c>
      <c r="I187" s="71">
        <f t="shared" ref="I187" si="102">ROUND((100-$L$4)/100*H187,1)</f>
        <v>44</v>
      </c>
      <c r="J187" s="80" t="s">
        <v>893</v>
      </c>
      <c r="K187" s="92">
        <v>50</v>
      </c>
      <c r="L187" s="117"/>
      <c r="M187" s="106">
        <f t="shared" si="95"/>
        <v>0</v>
      </c>
      <c r="N187" s="56">
        <f t="shared" si="96"/>
        <v>0</v>
      </c>
      <c r="O187" s="56">
        <f t="shared" si="93"/>
        <v>0</v>
      </c>
      <c r="P187" s="179">
        <f t="shared" si="94"/>
        <v>0</v>
      </c>
      <c r="R187" s="164" t="s">
        <v>814</v>
      </c>
    </row>
    <row r="188" spans="1:18" s="2" customFormat="1" ht="111.75" customHeight="1" x14ac:dyDescent="0.3">
      <c r="A188" s="5">
        <f t="shared" si="99"/>
        <v>15</v>
      </c>
      <c r="B188" s="14"/>
      <c r="C188" s="113" t="s">
        <v>29</v>
      </c>
      <c r="D188" s="169" t="s">
        <v>897</v>
      </c>
      <c r="E188" s="46" t="s">
        <v>470</v>
      </c>
      <c r="F188" s="50" t="s">
        <v>484</v>
      </c>
      <c r="G188" s="112">
        <v>9785908039031</v>
      </c>
      <c r="H188" s="68">
        <v>88</v>
      </c>
      <c r="I188" s="71">
        <f t="shared" ref="I188" si="103">ROUND((100-$L$4)/100*H188,1)</f>
        <v>44</v>
      </c>
      <c r="J188" s="80" t="s">
        <v>893</v>
      </c>
      <c r="K188" s="92">
        <v>50</v>
      </c>
      <c r="L188" s="117"/>
      <c r="M188" s="106">
        <f t="shared" ref="M188" si="104">L188*I188</f>
        <v>0</v>
      </c>
      <c r="N188" s="56">
        <f t="shared" si="96"/>
        <v>0</v>
      </c>
      <c r="O188" s="56">
        <f t="shared" si="93"/>
        <v>0</v>
      </c>
      <c r="P188" s="179">
        <f t="shared" si="94"/>
        <v>0</v>
      </c>
      <c r="R188" s="164"/>
    </row>
    <row r="189" spans="1:18" s="2" customFormat="1" ht="111.75" customHeight="1" x14ac:dyDescent="0.3">
      <c r="A189" s="5">
        <f t="shared" si="99"/>
        <v>16</v>
      </c>
      <c r="B189" s="14"/>
      <c r="C189" s="30"/>
      <c r="D189" s="169" t="s">
        <v>78</v>
      </c>
      <c r="E189" s="46" t="s">
        <v>470</v>
      </c>
      <c r="F189" s="50" t="s">
        <v>485</v>
      </c>
      <c r="G189" s="112">
        <v>9785000336786</v>
      </c>
      <c r="H189" s="68">
        <v>88</v>
      </c>
      <c r="I189" s="71">
        <f>ROUND((100-$L$4)/100*H189,1)</f>
        <v>44</v>
      </c>
      <c r="J189" s="80" t="s">
        <v>540</v>
      </c>
      <c r="K189" s="92">
        <v>50</v>
      </c>
      <c r="L189" s="98"/>
      <c r="M189" s="106">
        <f t="shared" si="95"/>
        <v>0</v>
      </c>
      <c r="N189" s="56">
        <f t="shared" si="96"/>
        <v>0</v>
      </c>
      <c r="O189" s="56">
        <f t="shared" si="93"/>
        <v>0</v>
      </c>
      <c r="P189" s="179">
        <f t="shared" si="94"/>
        <v>0</v>
      </c>
      <c r="R189" s="164" t="s">
        <v>815</v>
      </c>
    </row>
    <row r="190" spans="1:18" s="2" customFormat="1" ht="111.75" customHeight="1" x14ac:dyDescent="0.3">
      <c r="A190" s="5">
        <f>A189+1</f>
        <v>17</v>
      </c>
      <c r="B190" s="14"/>
      <c r="C190" s="113" t="s">
        <v>29</v>
      </c>
      <c r="D190" s="169" t="s">
        <v>914</v>
      </c>
      <c r="E190" s="46" t="s">
        <v>470</v>
      </c>
      <c r="F190" s="50" t="s">
        <v>484</v>
      </c>
      <c r="G190" s="112">
        <v>9785908039017</v>
      </c>
      <c r="H190" s="68">
        <v>88</v>
      </c>
      <c r="I190" s="71">
        <f t="shared" ref="I190" si="105">ROUND((100-$L$4)/100*H190,1)</f>
        <v>44</v>
      </c>
      <c r="J190" s="80" t="s">
        <v>893</v>
      </c>
      <c r="K190" s="92">
        <v>50</v>
      </c>
      <c r="L190" s="98"/>
      <c r="M190" s="106">
        <f t="shared" si="95"/>
        <v>0</v>
      </c>
      <c r="N190" s="56">
        <f t="shared" si="96"/>
        <v>0</v>
      </c>
      <c r="O190" s="56">
        <f t="shared" si="93"/>
        <v>0</v>
      </c>
      <c r="P190" s="179">
        <f t="shared" si="94"/>
        <v>0</v>
      </c>
      <c r="R190" s="164" t="s">
        <v>815</v>
      </c>
    </row>
    <row r="191" spans="1:18" s="2" customFormat="1" ht="111.75" customHeight="1" x14ac:dyDescent="0.3">
      <c r="A191" s="5">
        <f>A190+1</f>
        <v>18</v>
      </c>
      <c r="B191" s="14"/>
      <c r="C191" s="26" t="s">
        <v>30</v>
      </c>
      <c r="D191" s="169" t="s">
        <v>729</v>
      </c>
      <c r="E191" s="46" t="s">
        <v>470</v>
      </c>
      <c r="F191" s="50" t="s">
        <v>484</v>
      </c>
      <c r="G191" s="112">
        <v>9785000337318</v>
      </c>
      <c r="H191" s="68">
        <v>88</v>
      </c>
      <c r="I191" s="71">
        <f>ROUND((100-$L$4)/100*H191,1)</f>
        <v>44</v>
      </c>
      <c r="J191" s="80" t="s">
        <v>705</v>
      </c>
      <c r="K191" s="92">
        <v>50</v>
      </c>
      <c r="L191" s="117"/>
      <c r="M191" s="106">
        <f t="shared" ref="M191" si="106">L191*I191</f>
        <v>0</v>
      </c>
      <c r="N191" s="56">
        <f t="shared" si="96"/>
        <v>0</v>
      </c>
      <c r="O191" s="56">
        <f t="shared" si="93"/>
        <v>0</v>
      </c>
      <c r="P191" s="179">
        <f t="shared" si="94"/>
        <v>0</v>
      </c>
      <c r="R191" s="164" t="s">
        <v>815</v>
      </c>
    </row>
    <row r="192" spans="1:18" s="2" customFormat="1" ht="111.75" customHeight="1" x14ac:dyDescent="0.3">
      <c r="A192" s="5">
        <f t="shared" si="99"/>
        <v>19</v>
      </c>
      <c r="B192" s="14"/>
      <c r="C192" s="25"/>
      <c r="D192" s="169" t="s">
        <v>644</v>
      </c>
      <c r="E192" s="46" t="s">
        <v>470</v>
      </c>
      <c r="F192" s="50" t="s">
        <v>484</v>
      </c>
      <c r="G192" s="112">
        <v>9785000337875</v>
      </c>
      <c r="H192" s="68">
        <v>88</v>
      </c>
      <c r="I192" s="71">
        <f t="shared" si="92"/>
        <v>44</v>
      </c>
      <c r="J192" s="80" t="s">
        <v>540</v>
      </c>
      <c r="K192" s="92">
        <v>50</v>
      </c>
      <c r="L192" s="117"/>
      <c r="M192" s="106">
        <f t="shared" si="95"/>
        <v>0</v>
      </c>
      <c r="N192" s="56">
        <f t="shared" si="96"/>
        <v>0</v>
      </c>
      <c r="O192" s="56">
        <f t="shared" si="93"/>
        <v>0</v>
      </c>
      <c r="P192" s="179">
        <f t="shared" si="94"/>
        <v>0</v>
      </c>
      <c r="R192" s="164" t="s">
        <v>815</v>
      </c>
    </row>
    <row r="193" spans="1:18" s="10" customFormat="1" ht="111.75" customHeight="1" x14ac:dyDescent="0.3">
      <c r="A193" s="5">
        <f t="shared" si="99"/>
        <v>20</v>
      </c>
      <c r="B193" s="14"/>
      <c r="C193" s="26" t="s">
        <v>30</v>
      </c>
      <c r="D193" s="169" t="s">
        <v>730</v>
      </c>
      <c r="E193" s="46" t="s">
        <v>470</v>
      </c>
      <c r="F193" s="50" t="s">
        <v>484</v>
      </c>
      <c r="G193" s="112">
        <v>9785000337387</v>
      </c>
      <c r="H193" s="68">
        <v>88</v>
      </c>
      <c r="I193" s="71">
        <f t="shared" si="92"/>
        <v>44</v>
      </c>
      <c r="J193" s="80" t="s">
        <v>705</v>
      </c>
      <c r="K193" s="92">
        <v>50</v>
      </c>
      <c r="L193" s="117"/>
      <c r="M193" s="106">
        <f t="shared" si="95"/>
        <v>0</v>
      </c>
      <c r="N193" s="56">
        <f t="shared" si="96"/>
        <v>0</v>
      </c>
      <c r="O193" s="56">
        <f t="shared" si="93"/>
        <v>0</v>
      </c>
      <c r="P193" s="179">
        <f t="shared" si="94"/>
        <v>0</v>
      </c>
      <c r="R193" s="164"/>
    </row>
    <row r="194" spans="1:18" s="10" customFormat="1" ht="111.75" customHeight="1" x14ac:dyDescent="0.3">
      <c r="A194" s="5">
        <f t="shared" si="99"/>
        <v>21</v>
      </c>
      <c r="B194" s="14"/>
      <c r="C194" s="26"/>
      <c r="D194" s="169" t="s">
        <v>645</v>
      </c>
      <c r="E194" s="46" t="s">
        <v>470</v>
      </c>
      <c r="F194" s="50" t="s">
        <v>484</v>
      </c>
      <c r="G194" s="112">
        <v>9785000337851</v>
      </c>
      <c r="H194" s="68">
        <v>88</v>
      </c>
      <c r="I194" s="71">
        <f t="shared" si="92"/>
        <v>44</v>
      </c>
      <c r="J194" s="80" t="s">
        <v>540</v>
      </c>
      <c r="K194" s="92">
        <v>50</v>
      </c>
      <c r="L194" s="117"/>
      <c r="M194" s="106">
        <f t="shared" si="95"/>
        <v>0</v>
      </c>
      <c r="N194" s="56">
        <f t="shared" si="96"/>
        <v>0</v>
      </c>
      <c r="O194" s="56">
        <f t="shared" si="93"/>
        <v>0</v>
      </c>
      <c r="P194" s="179">
        <f t="shared" si="94"/>
        <v>0</v>
      </c>
      <c r="R194" s="164" t="s">
        <v>817</v>
      </c>
    </row>
    <row r="195" spans="1:18" s="2" customFormat="1" ht="70.5" customHeight="1" x14ac:dyDescent="0.3">
      <c r="A195" s="291" t="s">
        <v>560</v>
      </c>
      <c r="B195" s="292"/>
      <c r="C195" s="292"/>
      <c r="D195" s="299"/>
      <c r="E195" s="115"/>
      <c r="F195" s="289" t="s">
        <v>578</v>
      </c>
      <c r="G195" s="289"/>
      <c r="H195" s="289"/>
      <c r="I195" s="289"/>
      <c r="J195" s="289"/>
      <c r="K195" s="290"/>
      <c r="L195" s="121"/>
      <c r="M195" s="106"/>
      <c r="O195" s="56"/>
      <c r="P195" s="179"/>
      <c r="R195" s="164"/>
    </row>
    <row r="196" spans="1:18" s="2" customFormat="1" ht="111.75" customHeight="1" x14ac:dyDescent="0.3">
      <c r="A196" s="5">
        <v>1</v>
      </c>
      <c r="B196" s="14" t="s">
        <v>5</v>
      </c>
      <c r="C196" s="26"/>
      <c r="D196" s="39" t="s">
        <v>79</v>
      </c>
      <c r="E196" s="29"/>
      <c r="F196" s="50"/>
      <c r="G196" s="112">
        <v>9785000335079</v>
      </c>
      <c r="H196" s="68">
        <v>112</v>
      </c>
      <c r="I196" s="71">
        <f t="shared" ref="I196:I202" si="107">ROUND((100-$L$4)/100*H196,1)</f>
        <v>56</v>
      </c>
      <c r="J196" s="80"/>
      <c r="K196" s="92">
        <v>15</v>
      </c>
      <c r="L196" s="98"/>
      <c r="M196" s="106">
        <f>L196*I196</f>
        <v>0</v>
      </c>
      <c r="N196" s="56">
        <f>L196*2.75/15</f>
        <v>0</v>
      </c>
      <c r="O196" s="56">
        <f>TRUNC(L196/K196,0)*K196</f>
        <v>0</v>
      </c>
      <c r="P196" s="179">
        <f>L196-O196</f>
        <v>0</v>
      </c>
      <c r="R196" s="164"/>
    </row>
    <row r="197" spans="1:18" s="2" customFormat="1" ht="111.75" customHeight="1" x14ac:dyDescent="0.3">
      <c r="A197" s="5">
        <f>A196+1</f>
        <v>2</v>
      </c>
      <c r="B197" s="14"/>
      <c r="C197" s="26" t="s">
        <v>30</v>
      </c>
      <c r="D197" s="39" t="s">
        <v>868</v>
      </c>
      <c r="E197" s="29"/>
      <c r="F197" s="50" t="s">
        <v>486</v>
      </c>
      <c r="G197" s="112">
        <v>9785912823107</v>
      </c>
      <c r="H197" s="68">
        <v>112</v>
      </c>
      <c r="I197" s="71">
        <f t="shared" ref="I197" si="108">ROUND((100-$L$4)/100*H197,1)</f>
        <v>56</v>
      </c>
      <c r="J197" s="80" t="s">
        <v>893</v>
      </c>
      <c r="K197" s="92">
        <v>10</v>
      </c>
      <c r="L197" s="98"/>
      <c r="M197" s="106">
        <f t="shared" ref="M197:M210" si="109">L197*I197</f>
        <v>0</v>
      </c>
      <c r="N197" s="56">
        <f t="shared" ref="N197:N210" si="110">L197*2.75/15</f>
        <v>0</v>
      </c>
      <c r="O197" s="56">
        <f t="shared" ref="O197:O210" si="111">TRUNC(L197/K197,0)*K197</f>
        <v>0</v>
      </c>
      <c r="P197" s="179">
        <f t="shared" ref="P197:P210" si="112">L197-O197</f>
        <v>0</v>
      </c>
      <c r="R197" s="164" t="s">
        <v>817</v>
      </c>
    </row>
    <row r="198" spans="1:18" s="2" customFormat="1" ht="111.75" customHeight="1" x14ac:dyDescent="0.3">
      <c r="A198" s="5">
        <v>3</v>
      </c>
      <c r="B198" s="14" t="s">
        <v>5</v>
      </c>
      <c r="C198" s="25"/>
      <c r="D198" s="39" t="s">
        <v>83</v>
      </c>
      <c r="E198" s="29"/>
      <c r="F198" s="50"/>
      <c r="G198" s="112">
        <v>9785000335062</v>
      </c>
      <c r="H198" s="68">
        <v>112</v>
      </c>
      <c r="I198" s="71">
        <f t="shared" si="107"/>
        <v>56</v>
      </c>
      <c r="J198" s="80"/>
      <c r="K198" s="92">
        <v>15</v>
      </c>
      <c r="L198" s="98"/>
      <c r="M198" s="106">
        <f t="shared" si="109"/>
        <v>0</v>
      </c>
      <c r="N198" s="56">
        <f t="shared" si="110"/>
        <v>0</v>
      </c>
      <c r="O198" s="56">
        <f t="shared" si="111"/>
        <v>0</v>
      </c>
      <c r="P198" s="179">
        <f t="shared" si="112"/>
        <v>0</v>
      </c>
      <c r="R198" s="164" t="s">
        <v>817</v>
      </c>
    </row>
    <row r="199" spans="1:18" s="2" customFormat="1" ht="111.75" customHeight="1" x14ac:dyDescent="0.3">
      <c r="A199" s="5">
        <f t="shared" ref="A199:A210" si="113">A198+1</f>
        <v>4</v>
      </c>
      <c r="B199" s="14" t="s">
        <v>5</v>
      </c>
      <c r="C199" s="25"/>
      <c r="D199" s="39" t="s">
        <v>85</v>
      </c>
      <c r="E199" s="29"/>
      <c r="F199" s="56"/>
      <c r="G199" s="112">
        <v>9785912826337</v>
      </c>
      <c r="H199" s="68">
        <v>112</v>
      </c>
      <c r="I199" s="71">
        <f t="shared" si="107"/>
        <v>56</v>
      </c>
      <c r="J199" s="80"/>
      <c r="K199" s="92">
        <v>15</v>
      </c>
      <c r="L199" s="98"/>
      <c r="M199" s="106">
        <f t="shared" si="109"/>
        <v>0</v>
      </c>
      <c r="N199" s="56">
        <f t="shared" si="110"/>
        <v>0</v>
      </c>
      <c r="O199" s="56">
        <f t="shared" si="111"/>
        <v>0</v>
      </c>
      <c r="P199" s="179">
        <f t="shared" si="112"/>
        <v>0</v>
      </c>
      <c r="R199" s="164" t="s">
        <v>817</v>
      </c>
    </row>
    <row r="200" spans="1:18" s="2" customFormat="1" ht="111.75" customHeight="1" x14ac:dyDescent="0.3">
      <c r="A200" s="5">
        <f t="shared" si="113"/>
        <v>5</v>
      </c>
      <c r="B200" s="14" t="s">
        <v>5</v>
      </c>
      <c r="C200" s="25"/>
      <c r="D200" s="39" t="s">
        <v>68</v>
      </c>
      <c r="E200" s="29"/>
      <c r="F200" s="50" t="s">
        <v>487</v>
      </c>
      <c r="G200" s="112">
        <v>9785912823411</v>
      </c>
      <c r="H200" s="68">
        <v>112</v>
      </c>
      <c r="I200" s="71">
        <f t="shared" si="107"/>
        <v>56</v>
      </c>
      <c r="J200" s="80"/>
      <c r="K200" s="92">
        <v>10</v>
      </c>
      <c r="L200" s="98"/>
      <c r="M200" s="106">
        <f t="shared" si="109"/>
        <v>0</v>
      </c>
      <c r="N200" s="56">
        <f t="shared" si="110"/>
        <v>0</v>
      </c>
      <c r="O200" s="56">
        <f t="shared" si="111"/>
        <v>0</v>
      </c>
      <c r="P200" s="179">
        <f t="shared" si="112"/>
        <v>0</v>
      </c>
      <c r="R200" s="164" t="s">
        <v>817</v>
      </c>
    </row>
    <row r="201" spans="1:18" s="2" customFormat="1" ht="111.75" customHeight="1" x14ac:dyDescent="0.3">
      <c r="A201" s="5">
        <f t="shared" si="113"/>
        <v>6</v>
      </c>
      <c r="B201" s="14" t="s">
        <v>5</v>
      </c>
      <c r="C201" s="25"/>
      <c r="D201" s="39" t="s">
        <v>88</v>
      </c>
      <c r="E201" s="29"/>
      <c r="F201" s="50" t="s">
        <v>488</v>
      </c>
      <c r="G201" s="112">
        <v>9785000335093</v>
      </c>
      <c r="H201" s="68">
        <v>112</v>
      </c>
      <c r="I201" s="71">
        <f t="shared" si="107"/>
        <v>56</v>
      </c>
      <c r="J201" s="80"/>
      <c r="K201" s="92">
        <v>15</v>
      </c>
      <c r="L201" s="98"/>
      <c r="M201" s="106">
        <f t="shared" si="109"/>
        <v>0</v>
      </c>
      <c r="N201" s="56">
        <f t="shared" si="110"/>
        <v>0</v>
      </c>
      <c r="O201" s="56">
        <f t="shared" si="111"/>
        <v>0</v>
      </c>
      <c r="P201" s="179">
        <f t="shared" si="112"/>
        <v>0</v>
      </c>
      <c r="R201" s="164" t="s">
        <v>817</v>
      </c>
    </row>
    <row r="202" spans="1:18" s="2" customFormat="1" ht="111.75" customHeight="1" x14ac:dyDescent="0.3">
      <c r="A202" s="5">
        <f t="shared" si="113"/>
        <v>7</v>
      </c>
      <c r="B202" s="14" t="s">
        <v>5</v>
      </c>
      <c r="C202" s="25"/>
      <c r="D202" s="39" t="s">
        <v>89</v>
      </c>
      <c r="E202" s="29"/>
      <c r="F202" s="50" t="s">
        <v>486</v>
      </c>
      <c r="G202" s="112">
        <v>9785912826535</v>
      </c>
      <c r="H202" s="68">
        <v>112</v>
      </c>
      <c r="I202" s="71">
        <f t="shared" si="107"/>
        <v>56</v>
      </c>
      <c r="J202" s="80"/>
      <c r="K202" s="92">
        <v>15</v>
      </c>
      <c r="L202" s="98"/>
      <c r="M202" s="106">
        <f t="shared" si="109"/>
        <v>0</v>
      </c>
      <c r="N202" s="56">
        <f t="shared" si="110"/>
        <v>0</v>
      </c>
      <c r="O202" s="56">
        <f t="shared" si="111"/>
        <v>0</v>
      </c>
      <c r="P202" s="179">
        <f t="shared" si="112"/>
        <v>0</v>
      </c>
      <c r="R202" s="164" t="s">
        <v>817</v>
      </c>
    </row>
    <row r="203" spans="1:18" s="2" customFormat="1" ht="111.75" customHeight="1" x14ac:dyDescent="0.3">
      <c r="A203" s="5">
        <f t="shared" si="113"/>
        <v>8</v>
      </c>
      <c r="B203" s="14" t="s">
        <v>5</v>
      </c>
      <c r="C203" s="25"/>
      <c r="D203" s="39" t="s">
        <v>51</v>
      </c>
      <c r="E203" s="29"/>
      <c r="F203" s="50" t="s">
        <v>472</v>
      </c>
      <c r="G203" s="112">
        <v>9785912825071</v>
      </c>
      <c r="H203" s="68">
        <v>112</v>
      </c>
      <c r="I203" s="71">
        <f t="shared" ref="I203:I210" si="114">ROUND((100-$L$4)/100*H203,1)</f>
        <v>56</v>
      </c>
      <c r="J203" s="80" t="s">
        <v>544</v>
      </c>
      <c r="K203" s="92">
        <v>10</v>
      </c>
      <c r="L203" s="98"/>
      <c r="M203" s="106">
        <f t="shared" si="109"/>
        <v>0</v>
      </c>
      <c r="N203" s="56">
        <f t="shared" si="110"/>
        <v>0</v>
      </c>
      <c r="O203" s="56">
        <f t="shared" si="111"/>
        <v>0</v>
      </c>
      <c r="P203" s="179">
        <f t="shared" si="112"/>
        <v>0</v>
      </c>
      <c r="R203" s="164" t="s">
        <v>817</v>
      </c>
    </row>
    <row r="204" spans="1:18" s="2" customFormat="1" ht="111.75" customHeight="1" x14ac:dyDescent="0.3">
      <c r="A204" s="5">
        <f t="shared" si="113"/>
        <v>9</v>
      </c>
      <c r="B204" s="14" t="s">
        <v>5</v>
      </c>
      <c r="C204" s="25"/>
      <c r="D204" s="39" t="s">
        <v>90</v>
      </c>
      <c r="E204" s="29"/>
      <c r="F204" s="50" t="s">
        <v>472</v>
      </c>
      <c r="G204" s="112">
        <v>9785000336519</v>
      </c>
      <c r="H204" s="68">
        <v>112</v>
      </c>
      <c r="I204" s="71">
        <f t="shared" si="114"/>
        <v>56</v>
      </c>
      <c r="J204" s="80" t="s">
        <v>544</v>
      </c>
      <c r="K204" s="92">
        <v>10</v>
      </c>
      <c r="L204" s="98"/>
      <c r="M204" s="106">
        <f t="shared" si="109"/>
        <v>0</v>
      </c>
      <c r="N204" s="56">
        <f t="shared" si="110"/>
        <v>0</v>
      </c>
      <c r="O204" s="56">
        <f t="shared" si="111"/>
        <v>0</v>
      </c>
      <c r="P204" s="179">
        <f t="shared" si="112"/>
        <v>0</v>
      </c>
      <c r="R204" s="164" t="s">
        <v>817</v>
      </c>
    </row>
    <row r="205" spans="1:18" s="2" customFormat="1" ht="111.75" customHeight="1" x14ac:dyDescent="0.3">
      <c r="A205" s="5">
        <f t="shared" si="113"/>
        <v>10</v>
      </c>
      <c r="B205" s="14" t="s">
        <v>5</v>
      </c>
      <c r="C205" s="25"/>
      <c r="D205" s="39" t="s">
        <v>91</v>
      </c>
      <c r="E205" s="29"/>
      <c r="F205" s="50" t="s">
        <v>472</v>
      </c>
      <c r="G205" s="112">
        <v>9785912824760</v>
      </c>
      <c r="H205" s="68">
        <v>112</v>
      </c>
      <c r="I205" s="71">
        <f t="shared" si="114"/>
        <v>56</v>
      </c>
      <c r="J205" s="80" t="s">
        <v>544</v>
      </c>
      <c r="K205" s="92">
        <v>10</v>
      </c>
      <c r="L205" s="98"/>
      <c r="M205" s="106">
        <f t="shared" si="109"/>
        <v>0</v>
      </c>
      <c r="N205" s="56">
        <f t="shared" si="110"/>
        <v>0</v>
      </c>
      <c r="O205" s="56">
        <f t="shared" si="111"/>
        <v>0</v>
      </c>
      <c r="P205" s="179">
        <f t="shared" si="112"/>
        <v>0</v>
      </c>
      <c r="R205" s="164" t="s">
        <v>817</v>
      </c>
    </row>
    <row r="206" spans="1:18" s="2" customFormat="1" ht="111.75" customHeight="1" x14ac:dyDescent="0.3">
      <c r="A206" s="5">
        <f t="shared" si="113"/>
        <v>11</v>
      </c>
      <c r="B206" s="14" t="s">
        <v>5</v>
      </c>
      <c r="C206" s="25"/>
      <c r="D206" s="39" t="s">
        <v>92</v>
      </c>
      <c r="E206" s="29"/>
      <c r="F206" s="50" t="s">
        <v>472</v>
      </c>
      <c r="G206" s="112">
        <v>9785912825088</v>
      </c>
      <c r="H206" s="68">
        <v>112</v>
      </c>
      <c r="I206" s="71">
        <f t="shared" si="114"/>
        <v>56</v>
      </c>
      <c r="J206" s="80" t="s">
        <v>544</v>
      </c>
      <c r="K206" s="92">
        <v>10</v>
      </c>
      <c r="L206" s="98"/>
      <c r="M206" s="106">
        <f t="shared" si="109"/>
        <v>0</v>
      </c>
      <c r="N206" s="56">
        <f t="shared" si="110"/>
        <v>0</v>
      </c>
      <c r="O206" s="56">
        <f t="shared" si="111"/>
        <v>0</v>
      </c>
      <c r="P206" s="179">
        <f t="shared" si="112"/>
        <v>0</v>
      </c>
      <c r="R206" s="164" t="s">
        <v>817</v>
      </c>
    </row>
    <row r="207" spans="1:18" s="2" customFormat="1" ht="111.75" customHeight="1" x14ac:dyDescent="0.3">
      <c r="A207" s="5">
        <f t="shared" si="113"/>
        <v>12</v>
      </c>
      <c r="B207" s="14" t="s">
        <v>5</v>
      </c>
      <c r="C207" s="27"/>
      <c r="D207" s="39" t="s">
        <v>93</v>
      </c>
      <c r="E207" s="29"/>
      <c r="F207" s="50" t="s">
        <v>472</v>
      </c>
      <c r="G207" s="112">
        <v>9785000336502</v>
      </c>
      <c r="H207" s="68">
        <v>112</v>
      </c>
      <c r="I207" s="71">
        <f t="shared" si="114"/>
        <v>56</v>
      </c>
      <c r="J207" s="80" t="s">
        <v>544</v>
      </c>
      <c r="K207" s="92">
        <v>10</v>
      </c>
      <c r="L207" s="117"/>
      <c r="M207" s="106">
        <f t="shared" si="109"/>
        <v>0</v>
      </c>
      <c r="N207" s="56">
        <f t="shared" si="110"/>
        <v>0</v>
      </c>
      <c r="O207" s="56">
        <f t="shared" si="111"/>
        <v>0</v>
      </c>
      <c r="P207" s="179">
        <f t="shared" si="112"/>
        <v>0</v>
      </c>
      <c r="R207" s="164"/>
    </row>
    <row r="208" spans="1:18" s="2" customFormat="1" ht="111.75" customHeight="1" x14ac:dyDescent="0.3">
      <c r="A208" s="5">
        <f t="shared" si="113"/>
        <v>13</v>
      </c>
      <c r="B208" s="14" t="s">
        <v>5</v>
      </c>
      <c r="C208" s="25"/>
      <c r="D208" s="39" t="s">
        <v>96</v>
      </c>
      <c r="E208" s="29"/>
      <c r="F208" s="50" t="s">
        <v>472</v>
      </c>
      <c r="G208" s="150">
        <v>9785912826511</v>
      </c>
      <c r="H208" s="68">
        <v>112</v>
      </c>
      <c r="I208" s="71">
        <f t="shared" si="114"/>
        <v>56</v>
      </c>
      <c r="J208" s="80" t="s">
        <v>543</v>
      </c>
      <c r="K208" s="92">
        <v>15</v>
      </c>
      <c r="L208" s="98"/>
      <c r="M208" s="106">
        <f t="shared" si="109"/>
        <v>0</v>
      </c>
      <c r="N208" s="56">
        <f t="shared" si="110"/>
        <v>0</v>
      </c>
      <c r="O208" s="56">
        <f t="shared" si="111"/>
        <v>0</v>
      </c>
      <c r="P208" s="179">
        <f t="shared" si="112"/>
        <v>0</v>
      </c>
      <c r="R208" s="164" t="s">
        <v>817</v>
      </c>
    </row>
    <row r="209" spans="1:18" s="10" customFormat="1" ht="111.75" customHeight="1" x14ac:dyDescent="0.3">
      <c r="A209" s="5">
        <f t="shared" si="113"/>
        <v>14</v>
      </c>
      <c r="B209" s="14" t="s">
        <v>5</v>
      </c>
      <c r="C209" s="25"/>
      <c r="D209" s="39" t="s">
        <v>97</v>
      </c>
      <c r="E209" s="29"/>
      <c r="F209" s="50" t="s">
        <v>472</v>
      </c>
      <c r="G209" s="150">
        <v>9785912822650</v>
      </c>
      <c r="H209" s="68">
        <v>112</v>
      </c>
      <c r="I209" s="71">
        <f t="shared" si="114"/>
        <v>56</v>
      </c>
      <c r="J209" s="80" t="s">
        <v>543</v>
      </c>
      <c r="K209" s="92">
        <v>15</v>
      </c>
      <c r="L209" s="117"/>
      <c r="M209" s="106">
        <f t="shared" si="109"/>
        <v>0</v>
      </c>
      <c r="N209" s="56">
        <f t="shared" si="110"/>
        <v>0</v>
      </c>
      <c r="O209" s="56">
        <f t="shared" si="111"/>
        <v>0</v>
      </c>
      <c r="P209" s="179">
        <f t="shared" si="112"/>
        <v>0</v>
      </c>
      <c r="R209" s="164"/>
    </row>
    <row r="210" spans="1:18" s="10" customFormat="1" ht="111.75" customHeight="1" x14ac:dyDescent="0.3">
      <c r="A210" s="5">
        <f t="shared" si="113"/>
        <v>15</v>
      </c>
      <c r="B210" s="14" t="s">
        <v>5</v>
      </c>
      <c r="C210" s="25"/>
      <c r="D210" s="39" t="s">
        <v>98</v>
      </c>
      <c r="E210" s="29"/>
      <c r="F210" s="50" t="s">
        <v>472</v>
      </c>
      <c r="G210" s="150">
        <v>9785912822643</v>
      </c>
      <c r="H210" s="68">
        <v>112</v>
      </c>
      <c r="I210" s="71">
        <f t="shared" si="114"/>
        <v>56</v>
      </c>
      <c r="J210" s="80" t="s">
        <v>543</v>
      </c>
      <c r="K210" s="92">
        <v>15</v>
      </c>
      <c r="L210" s="117"/>
      <c r="M210" s="106">
        <f t="shared" si="109"/>
        <v>0</v>
      </c>
      <c r="N210" s="56">
        <f t="shared" si="110"/>
        <v>0</v>
      </c>
      <c r="O210" s="56">
        <f t="shared" si="111"/>
        <v>0</v>
      </c>
      <c r="P210" s="179">
        <f t="shared" si="112"/>
        <v>0</v>
      </c>
      <c r="R210" s="164" t="s">
        <v>816</v>
      </c>
    </row>
    <row r="211" spans="1:18" s="2" customFormat="1" ht="60" customHeight="1" x14ac:dyDescent="0.3">
      <c r="A211" s="291"/>
      <c r="B211" s="292"/>
      <c r="C211" s="292"/>
      <c r="D211" s="292"/>
      <c r="E211" s="199"/>
      <c r="F211" s="289" t="s">
        <v>561</v>
      </c>
      <c r="G211" s="289"/>
      <c r="H211" s="289"/>
      <c r="I211" s="289"/>
      <c r="J211" s="289"/>
      <c r="K211" s="290"/>
      <c r="L211" s="121"/>
      <c r="M211" s="106"/>
      <c r="O211" s="56"/>
      <c r="P211" s="179"/>
      <c r="R211" s="164" t="s">
        <v>816</v>
      </c>
    </row>
    <row r="212" spans="1:18" s="2" customFormat="1" ht="100.5" customHeight="1" x14ac:dyDescent="0.3">
      <c r="A212" s="5">
        <f>A210+1</f>
        <v>16</v>
      </c>
      <c r="B212" s="14"/>
      <c r="C212" s="142"/>
      <c r="D212" s="39" t="s">
        <v>99</v>
      </c>
      <c r="E212" s="15"/>
      <c r="F212" s="50" t="s">
        <v>472</v>
      </c>
      <c r="G212" s="112">
        <v>9785912824784</v>
      </c>
      <c r="H212" s="68">
        <v>112</v>
      </c>
      <c r="I212" s="71">
        <f t="shared" ref="I212:I222" si="115">ROUND((100-$L$4)/100*H212,1)</f>
        <v>56</v>
      </c>
      <c r="J212" s="78" t="s">
        <v>540</v>
      </c>
      <c r="K212" s="92">
        <v>15</v>
      </c>
      <c r="L212" s="98"/>
      <c r="M212" s="106">
        <f>L212*I212</f>
        <v>0</v>
      </c>
      <c r="N212" s="56">
        <f t="shared" ref="N212:N222" si="116">L212*2.75/15</f>
        <v>0</v>
      </c>
      <c r="O212" s="56">
        <f t="shared" ref="O212:O218" si="117">TRUNC(L212/K212,0)*K212</f>
        <v>0</v>
      </c>
      <c r="P212" s="179">
        <f t="shared" ref="P212:P218" si="118">L212-O212</f>
        <v>0</v>
      </c>
      <c r="R212" s="164" t="s">
        <v>816</v>
      </c>
    </row>
    <row r="213" spans="1:18" s="2" customFormat="1" ht="100.5" customHeight="1" x14ac:dyDescent="0.3">
      <c r="A213" s="5">
        <f>A212+1</f>
        <v>17</v>
      </c>
      <c r="B213" s="14"/>
      <c r="C213" s="142"/>
      <c r="D213" s="39" t="s">
        <v>81</v>
      </c>
      <c r="E213" s="15"/>
      <c r="F213" s="50"/>
      <c r="G213" s="112">
        <v>9785912826368</v>
      </c>
      <c r="H213" s="68">
        <v>112</v>
      </c>
      <c r="I213" s="71">
        <f t="shared" si="115"/>
        <v>56</v>
      </c>
      <c r="J213" s="78" t="s">
        <v>540</v>
      </c>
      <c r="K213" s="92">
        <v>15</v>
      </c>
      <c r="L213" s="98"/>
      <c r="M213" s="106">
        <f t="shared" ref="M213:M222" si="119">L213*I213</f>
        <v>0</v>
      </c>
      <c r="N213" s="56">
        <f t="shared" si="116"/>
        <v>0</v>
      </c>
      <c r="O213" s="56">
        <f t="shared" si="117"/>
        <v>0</v>
      </c>
      <c r="P213" s="179">
        <f t="shared" si="118"/>
        <v>0</v>
      </c>
      <c r="R213" s="164" t="s">
        <v>816</v>
      </c>
    </row>
    <row r="214" spans="1:18" s="2" customFormat="1" ht="100.5" customHeight="1" x14ac:dyDescent="0.3">
      <c r="A214" s="5">
        <f t="shared" ref="A214:A222" si="120">A213+1</f>
        <v>18</v>
      </c>
      <c r="B214" s="14"/>
      <c r="C214" s="142"/>
      <c r="D214" s="39" t="s">
        <v>77</v>
      </c>
      <c r="E214" s="29"/>
      <c r="F214" s="50"/>
      <c r="G214" s="112">
        <v>9785912824753</v>
      </c>
      <c r="H214" s="68">
        <v>112</v>
      </c>
      <c r="I214" s="71">
        <f t="shared" si="115"/>
        <v>56</v>
      </c>
      <c r="J214" s="78" t="s">
        <v>540</v>
      </c>
      <c r="K214" s="92">
        <v>15</v>
      </c>
      <c r="L214" s="98"/>
      <c r="M214" s="106">
        <f t="shared" si="119"/>
        <v>0</v>
      </c>
      <c r="N214" s="56">
        <f t="shared" si="116"/>
        <v>0</v>
      </c>
      <c r="O214" s="56">
        <f t="shared" si="117"/>
        <v>0</v>
      </c>
      <c r="P214" s="179">
        <f t="shared" si="118"/>
        <v>0</v>
      </c>
      <c r="R214" s="164"/>
    </row>
    <row r="215" spans="1:18" s="2" customFormat="1" ht="111.75" customHeight="1" x14ac:dyDescent="0.3">
      <c r="A215" s="5">
        <f t="shared" si="120"/>
        <v>19</v>
      </c>
      <c r="B215" s="14"/>
      <c r="C215" s="142"/>
      <c r="D215" s="39" t="s">
        <v>100</v>
      </c>
      <c r="E215" s="29"/>
      <c r="F215" s="50"/>
      <c r="G215" s="112">
        <v>9785912822667</v>
      </c>
      <c r="H215" s="68">
        <v>112</v>
      </c>
      <c r="I215" s="71">
        <f t="shared" si="115"/>
        <v>56</v>
      </c>
      <c r="J215" s="78" t="s">
        <v>540</v>
      </c>
      <c r="K215" s="92">
        <v>15</v>
      </c>
      <c r="L215" s="98"/>
      <c r="M215" s="106">
        <f t="shared" si="119"/>
        <v>0</v>
      </c>
      <c r="N215" s="56">
        <f t="shared" si="116"/>
        <v>0</v>
      </c>
      <c r="O215" s="56">
        <f t="shared" si="117"/>
        <v>0</v>
      </c>
      <c r="P215" s="179">
        <f t="shared" si="118"/>
        <v>0</v>
      </c>
      <c r="R215" s="164" t="s">
        <v>816</v>
      </c>
    </row>
    <row r="216" spans="1:18" s="2" customFormat="1" ht="100.5" customHeight="1" x14ac:dyDescent="0.3">
      <c r="A216" s="167">
        <f>A215+1</f>
        <v>20</v>
      </c>
      <c r="B216" s="168"/>
      <c r="C216" s="26" t="s">
        <v>30</v>
      </c>
      <c r="D216" s="39" t="s">
        <v>84</v>
      </c>
      <c r="E216" s="29"/>
      <c r="F216" s="50"/>
      <c r="G216" s="112">
        <v>9785000335055</v>
      </c>
      <c r="H216" s="68">
        <v>112</v>
      </c>
      <c r="I216" s="71">
        <f>ROUND((100-$L$4)/100*H216,1)</f>
        <v>56</v>
      </c>
      <c r="J216" s="80" t="s">
        <v>893</v>
      </c>
      <c r="K216" s="92">
        <v>10</v>
      </c>
      <c r="L216" s="98"/>
      <c r="M216" s="106">
        <f>L216*I216</f>
        <v>0</v>
      </c>
      <c r="N216" s="56">
        <f t="shared" si="116"/>
        <v>0</v>
      </c>
      <c r="O216" s="56">
        <f t="shared" si="117"/>
        <v>0</v>
      </c>
      <c r="P216" s="179">
        <f t="shared" si="118"/>
        <v>0</v>
      </c>
      <c r="R216" s="164" t="s">
        <v>816</v>
      </c>
    </row>
    <row r="217" spans="1:18" s="2" customFormat="1" ht="100.5" customHeight="1" x14ac:dyDescent="0.3">
      <c r="A217" s="5">
        <f>A216+1</f>
        <v>21</v>
      </c>
      <c r="B217" s="14"/>
      <c r="C217" s="142"/>
      <c r="D217" s="39" t="s">
        <v>94</v>
      </c>
      <c r="E217" s="15"/>
      <c r="F217" s="50" t="s">
        <v>472</v>
      </c>
      <c r="G217" s="112">
        <v>9785912826504</v>
      </c>
      <c r="H217" s="68">
        <v>112</v>
      </c>
      <c r="I217" s="71">
        <f>ROUND((100-$L$4)/100*H217,1)</f>
        <v>56</v>
      </c>
      <c r="J217" s="78" t="s">
        <v>540</v>
      </c>
      <c r="K217" s="92">
        <v>15</v>
      </c>
      <c r="L217" s="98"/>
      <c r="M217" s="106">
        <f t="shared" si="119"/>
        <v>0</v>
      </c>
      <c r="N217" s="56">
        <f t="shared" si="116"/>
        <v>0</v>
      </c>
      <c r="O217" s="56">
        <f t="shared" si="117"/>
        <v>0</v>
      </c>
      <c r="P217" s="179">
        <f t="shared" si="118"/>
        <v>0</v>
      </c>
      <c r="R217" s="164"/>
    </row>
    <row r="218" spans="1:18" s="2" customFormat="1" ht="111.75" customHeight="1" x14ac:dyDescent="0.3">
      <c r="A218" s="5">
        <f t="shared" si="120"/>
        <v>22</v>
      </c>
      <c r="B218" s="14"/>
      <c r="C218" s="142"/>
      <c r="D218" s="39" t="s">
        <v>86</v>
      </c>
      <c r="E218" s="29"/>
      <c r="F218" s="50"/>
      <c r="G218" s="112">
        <v>9785912822636</v>
      </c>
      <c r="H218" s="68">
        <v>112</v>
      </c>
      <c r="I218" s="71">
        <f>ROUND((100-$L$4)/100*H218,1)</f>
        <v>56</v>
      </c>
      <c r="J218" s="78" t="s">
        <v>540</v>
      </c>
      <c r="K218" s="92">
        <v>15</v>
      </c>
      <c r="L218" s="98"/>
      <c r="M218" s="106">
        <f t="shared" si="119"/>
        <v>0</v>
      </c>
      <c r="N218" s="56">
        <f t="shared" si="116"/>
        <v>0</v>
      </c>
      <c r="O218" s="56">
        <f t="shared" si="117"/>
        <v>0</v>
      </c>
      <c r="P218" s="179">
        <f t="shared" si="118"/>
        <v>0</v>
      </c>
      <c r="R218" s="164"/>
    </row>
    <row r="219" spans="1:18" s="2" customFormat="1" ht="111.75" customHeight="1" x14ac:dyDescent="0.3">
      <c r="A219" s="167">
        <f>A218+1</f>
        <v>23</v>
      </c>
      <c r="B219" s="168"/>
      <c r="C219" s="26" t="s">
        <v>30</v>
      </c>
      <c r="D219" s="39" t="s">
        <v>87</v>
      </c>
      <c r="E219" s="29"/>
      <c r="F219" s="50" t="s">
        <v>486</v>
      </c>
      <c r="G219" s="112">
        <v>9785912828478</v>
      </c>
      <c r="H219" s="68">
        <v>112</v>
      </c>
      <c r="I219" s="71">
        <f t="shared" ref="I219" si="121">ROUND((100-$L$4)/100*H219,1)</f>
        <v>56</v>
      </c>
      <c r="J219" s="80" t="s">
        <v>893</v>
      </c>
      <c r="K219" s="92">
        <v>10</v>
      </c>
      <c r="L219" s="98"/>
      <c r="M219" s="106">
        <f t="shared" ref="M219" si="122">L219*I219</f>
        <v>0</v>
      </c>
      <c r="N219" s="56">
        <f t="shared" si="116"/>
        <v>0</v>
      </c>
      <c r="O219" s="56">
        <f t="shared" ref="O219:O220" si="123">TRUNC(L219/K219,0)*K219</f>
        <v>0</v>
      </c>
      <c r="P219" s="179">
        <f t="shared" ref="P219:P220" si="124">L219-O219</f>
        <v>0</v>
      </c>
      <c r="R219" s="164" t="s">
        <v>816</v>
      </c>
    </row>
    <row r="220" spans="1:18" s="2" customFormat="1" ht="100.5" customHeight="1" x14ac:dyDescent="0.3">
      <c r="A220" s="167">
        <f>A219+1</f>
        <v>24</v>
      </c>
      <c r="B220" s="168"/>
      <c r="C220" s="26" t="s">
        <v>30</v>
      </c>
      <c r="D220" s="39" t="s">
        <v>869</v>
      </c>
      <c r="E220" s="29"/>
      <c r="F220" s="50"/>
      <c r="G220" s="112">
        <v>9785912825064</v>
      </c>
      <c r="H220" s="68">
        <v>112</v>
      </c>
      <c r="I220" s="71">
        <f>ROUND((100-$L$4)/100*H220,1)</f>
        <v>56</v>
      </c>
      <c r="J220" s="80" t="s">
        <v>893</v>
      </c>
      <c r="K220" s="92">
        <v>10</v>
      </c>
      <c r="L220" s="98"/>
      <c r="M220" s="106">
        <f>L220*I220</f>
        <v>0</v>
      </c>
      <c r="N220" s="56">
        <f t="shared" si="116"/>
        <v>0</v>
      </c>
      <c r="O220" s="56">
        <f t="shared" si="123"/>
        <v>0</v>
      </c>
      <c r="P220" s="179">
        <f t="shared" si="124"/>
        <v>0</v>
      </c>
      <c r="R220" s="164" t="s">
        <v>816</v>
      </c>
    </row>
    <row r="221" spans="1:18" s="2" customFormat="1" ht="111.75" customHeight="1" x14ac:dyDescent="0.3">
      <c r="A221" s="5">
        <f>A220+1</f>
        <v>25</v>
      </c>
      <c r="B221" s="14"/>
      <c r="C221" s="142"/>
      <c r="D221" s="39" t="s">
        <v>101</v>
      </c>
      <c r="E221" s="29"/>
      <c r="F221" s="50"/>
      <c r="G221" s="112">
        <v>9785000335086</v>
      </c>
      <c r="H221" s="68">
        <v>112</v>
      </c>
      <c r="I221" s="71">
        <f t="shared" si="115"/>
        <v>56</v>
      </c>
      <c r="J221" s="78" t="s">
        <v>540</v>
      </c>
      <c r="K221" s="92">
        <v>15</v>
      </c>
      <c r="L221" s="98"/>
      <c r="M221" s="106">
        <f t="shared" si="119"/>
        <v>0</v>
      </c>
      <c r="N221" s="56">
        <f t="shared" si="116"/>
        <v>0</v>
      </c>
      <c r="O221" s="56">
        <f>TRUNC(L221/K221,0)*K221</f>
        <v>0</v>
      </c>
      <c r="P221" s="179">
        <f>L221-O221</f>
        <v>0</v>
      </c>
      <c r="R221" s="164"/>
    </row>
    <row r="222" spans="1:18" s="2" customFormat="1" ht="111.75" customHeight="1" x14ac:dyDescent="0.3">
      <c r="A222" s="5">
        <f t="shared" si="120"/>
        <v>26</v>
      </c>
      <c r="B222" s="14"/>
      <c r="C222" s="142"/>
      <c r="D222" s="39" t="s">
        <v>102</v>
      </c>
      <c r="E222" s="29"/>
      <c r="F222" s="50"/>
      <c r="G222" s="112">
        <v>9785912823312</v>
      </c>
      <c r="H222" s="68">
        <v>112</v>
      </c>
      <c r="I222" s="71">
        <f t="shared" si="115"/>
        <v>56</v>
      </c>
      <c r="J222" s="78" t="s">
        <v>540</v>
      </c>
      <c r="K222" s="92">
        <v>15</v>
      </c>
      <c r="L222" s="98"/>
      <c r="M222" s="106">
        <f t="shared" si="119"/>
        <v>0</v>
      </c>
      <c r="N222" s="56">
        <f t="shared" si="116"/>
        <v>0</v>
      </c>
      <c r="O222" s="56">
        <f>TRUNC(L222/K222,0)*K222</f>
        <v>0</v>
      </c>
      <c r="P222" s="179">
        <f>L222-O222</f>
        <v>0</v>
      </c>
      <c r="R222" s="164" t="s">
        <v>818</v>
      </c>
    </row>
    <row r="223" spans="1:18" s="2" customFormat="1" ht="50.25" customHeight="1" x14ac:dyDescent="0.3">
      <c r="A223" s="291" t="s">
        <v>579</v>
      </c>
      <c r="B223" s="292"/>
      <c r="C223" s="292"/>
      <c r="D223" s="292"/>
      <c r="E223" s="115"/>
      <c r="F223" s="289" t="s">
        <v>580</v>
      </c>
      <c r="G223" s="289"/>
      <c r="H223" s="289"/>
      <c r="I223" s="289"/>
      <c r="J223" s="289"/>
      <c r="K223" s="290"/>
      <c r="L223" s="121"/>
      <c r="M223" s="106"/>
      <c r="N223" s="56"/>
      <c r="O223" s="56"/>
      <c r="P223" s="179"/>
      <c r="R223" s="164" t="s">
        <v>818</v>
      </c>
    </row>
    <row r="224" spans="1:18" s="2" customFormat="1" ht="75.75" customHeight="1" x14ac:dyDescent="0.3">
      <c r="A224" s="5">
        <v>1</v>
      </c>
      <c r="B224" s="14" t="s">
        <v>6</v>
      </c>
      <c r="C224" s="25"/>
      <c r="D224" s="38" t="s">
        <v>51</v>
      </c>
      <c r="E224" s="15"/>
      <c r="F224" s="50" t="s">
        <v>486</v>
      </c>
      <c r="G224" s="112">
        <v>9785912821714</v>
      </c>
      <c r="H224" s="68">
        <v>66</v>
      </c>
      <c r="I224" s="71">
        <f>ROUND((100-$L$4)/100*H224,1)</f>
        <v>33</v>
      </c>
      <c r="J224" s="78" t="s">
        <v>543</v>
      </c>
      <c r="K224" s="92">
        <v>60</v>
      </c>
      <c r="L224" s="98"/>
      <c r="M224" s="106">
        <f>L224*I224</f>
        <v>0</v>
      </c>
      <c r="N224" s="56">
        <f>L224*3.6/60</f>
        <v>0</v>
      </c>
      <c r="O224" s="56">
        <f>TRUNC(L224/K224,0)*K224</f>
        <v>0</v>
      </c>
      <c r="P224" s="179">
        <f>L224-O224</f>
        <v>0</v>
      </c>
      <c r="R224" s="164" t="s">
        <v>818</v>
      </c>
    </row>
    <row r="225" spans="1:18" s="2" customFormat="1" ht="75.75" customHeight="1" x14ac:dyDescent="0.3">
      <c r="A225" s="5">
        <f>A224+1</f>
        <v>2</v>
      </c>
      <c r="B225" s="14" t="s">
        <v>6</v>
      </c>
      <c r="C225" s="26" t="s">
        <v>30</v>
      </c>
      <c r="D225" s="38" t="s">
        <v>103</v>
      </c>
      <c r="E225" s="46" t="s">
        <v>470</v>
      </c>
      <c r="F225" s="57"/>
      <c r="G225" s="112">
        <v>9785912821721</v>
      </c>
      <c r="H225" s="68">
        <v>66</v>
      </c>
      <c r="I225" s="71">
        <f>ROUND((100-$L$4)/100*H225,1)</f>
        <v>33</v>
      </c>
      <c r="J225" s="78" t="s">
        <v>705</v>
      </c>
      <c r="K225" s="92">
        <v>60</v>
      </c>
      <c r="L225" s="98"/>
      <c r="M225" s="106">
        <f t="shared" ref="M225:M237" si="125">L225*I225</f>
        <v>0</v>
      </c>
      <c r="N225" s="56">
        <f t="shared" ref="N225:N237" si="126">L225*3.6/60</f>
        <v>0</v>
      </c>
      <c r="O225" s="56">
        <f>TRUNC(L225/K225,0)*K225</f>
        <v>0</v>
      </c>
      <c r="P225" s="179">
        <f>L225-O225</f>
        <v>0</v>
      </c>
      <c r="R225" s="164"/>
    </row>
    <row r="226" spans="1:18" s="2" customFormat="1" ht="75.75" customHeight="1" x14ac:dyDescent="0.3">
      <c r="A226" s="5">
        <f t="shared" ref="A226:A228" si="127">A225+1</f>
        <v>3</v>
      </c>
      <c r="B226" s="14"/>
      <c r="C226" s="26"/>
      <c r="D226" s="38" t="s">
        <v>961</v>
      </c>
      <c r="E226" s="29"/>
      <c r="F226" s="57"/>
      <c r="G226" s="112">
        <v>9785000333181</v>
      </c>
      <c r="H226" s="68">
        <v>66</v>
      </c>
      <c r="I226" s="71">
        <f>ROUND((100-$L$4)/100*H226,1)</f>
        <v>33</v>
      </c>
      <c r="J226" s="78" t="s">
        <v>705</v>
      </c>
      <c r="K226" s="92">
        <v>60</v>
      </c>
      <c r="L226" s="98"/>
      <c r="M226" s="106">
        <f t="shared" ref="M226" si="128">L226*I226</f>
        <v>0</v>
      </c>
      <c r="N226" s="56">
        <f t="shared" si="126"/>
        <v>0</v>
      </c>
      <c r="O226" s="56">
        <f>TRUNC(L227/K227,0)*K227</f>
        <v>0</v>
      </c>
      <c r="P226" s="179">
        <f>L227-O226</f>
        <v>0</v>
      </c>
      <c r="R226" s="164" t="s">
        <v>818</v>
      </c>
    </row>
    <row r="227" spans="1:18" s="2" customFormat="1" ht="75.75" customHeight="1" x14ac:dyDescent="0.3">
      <c r="A227" s="5">
        <f t="shared" si="127"/>
        <v>4</v>
      </c>
      <c r="B227" s="14" t="s">
        <v>6</v>
      </c>
      <c r="C227" s="26" t="s">
        <v>30</v>
      </c>
      <c r="D227" s="38" t="s">
        <v>104</v>
      </c>
      <c r="E227" s="46" t="s">
        <v>470</v>
      </c>
      <c r="F227" s="50" t="s">
        <v>486</v>
      </c>
      <c r="G227" s="112">
        <v>9785000334928</v>
      </c>
      <c r="H227" s="68">
        <v>66</v>
      </c>
      <c r="I227" s="71">
        <f t="shared" ref="I227:I236" si="129">ROUND((100-$L$4)/100*H227,1)</f>
        <v>33</v>
      </c>
      <c r="J227" s="78" t="s">
        <v>705</v>
      </c>
      <c r="K227" s="92">
        <v>60</v>
      </c>
      <c r="L227" s="98"/>
      <c r="M227" s="106">
        <f t="shared" si="125"/>
        <v>0</v>
      </c>
      <c r="N227" s="56">
        <f t="shared" si="126"/>
        <v>0</v>
      </c>
      <c r="O227" s="56"/>
      <c r="P227" s="179"/>
      <c r="R227" s="164" t="s">
        <v>818</v>
      </c>
    </row>
    <row r="228" spans="1:18" s="2" customFormat="1" ht="75.75" customHeight="1" x14ac:dyDescent="0.3">
      <c r="A228" s="5">
        <f t="shared" si="127"/>
        <v>5</v>
      </c>
      <c r="B228" s="14" t="s">
        <v>6</v>
      </c>
      <c r="C228" s="25"/>
      <c r="D228" s="38" t="s">
        <v>105</v>
      </c>
      <c r="E228" s="29"/>
      <c r="F228" s="50"/>
      <c r="G228" s="112">
        <v>9785912821783</v>
      </c>
      <c r="H228" s="68">
        <v>66</v>
      </c>
      <c r="I228" s="71">
        <f t="shared" si="129"/>
        <v>33</v>
      </c>
      <c r="J228" s="78" t="s">
        <v>543</v>
      </c>
      <c r="K228" s="92">
        <v>60</v>
      </c>
      <c r="L228" s="98"/>
      <c r="M228" s="106">
        <f t="shared" si="125"/>
        <v>0</v>
      </c>
      <c r="N228" s="56">
        <f t="shared" si="126"/>
        <v>0</v>
      </c>
      <c r="O228" s="56">
        <f t="shared" ref="O228:O237" si="130">TRUNC(L228/K228,0)*K228</f>
        <v>0</v>
      </c>
      <c r="P228" s="179">
        <f t="shared" ref="P228:P237" si="131">L228-O228</f>
        <v>0</v>
      </c>
      <c r="R228" s="164" t="s">
        <v>818</v>
      </c>
    </row>
    <row r="229" spans="1:18" s="2" customFormat="1" ht="75.75" customHeight="1" x14ac:dyDescent="0.3">
      <c r="A229" s="5">
        <f t="shared" ref="A229:A237" si="132">A228+1</f>
        <v>6</v>
      </c>
      <c r="B229" s="14" t="s">
        <v>6</v>
      </c>
      <c r="C229" s="25"/>
      <c r="D229" s="38" t="s">
        <v>72</v>
      </c>
      <c r="E229" s="29"/>
      <c r="F229" s="50"/>
      <c r="G229" s="112">
        <v>9785912821776</v>
      </c>
      <c r="H229" s="68">
        <v>66</v>
      </c>
      <c r="I229" s="71">
        <f t="shared" si="129"/>
        <v>33</v>
      </c>
      <c r="J229" s="78" t="s">
        <v>543</v>
      </c>
      <c r="K229" s="92">
        <v>60</v>
      </c>
      <c r="L229" s="98"/>
      <c r="M229" s="106">
        <f t="shared" si="125"/>
        <v>0</v>
      </c>
      <c r="N229" s="56">
        <f t="shared" si="126"/>
        <v>0</v>
      </c>
      <c r="O229" s="56">
        <f t="shared" si="130"/>
        <v>0</v>
      </c>
      <c r="P229" s="179">
        <f t="shared" si="131"/>
        <v>0</v>
      </c>
      <c r="R229" s="164" t="s">
        <v>818</v>
      </c>
    </row>
    <row r="230" spans="1:18" s="2" customFormat="1" ht="75.75" customHeight="1" x14ac:dyDescent="0.3">
      <c r="A230" s="5">
        <f t="shared" si="132"/>
        <v>7</v>
      </c>
      <c r="B230" s="14" t="s">
        <v>6</v>
      </c>
      <c r="C230" s="25"/>
      <c r="D230" s="38" t="s">
        <v>106</v>
      </c>
      <c r="E230" s="47"/>
      <c r="F230" s="50"/>
      <c r="G230" s="112">
        <v>9785000336373</v>
      </c>
      <c r="H230" s="68">
        <v>66</v>
      </c>
      <c r="I230" s="71">
        <f t="shared" si="129"/>
        <v>33</v>
      </c>
      <c r="J230" s="78" t="s">
        <v>544</v>
      </c>
      <c r="K230" s="92">
        <v>60</v>
      </c>
      <c r="L230" s="98"/>
      <c r="M230" s="106">
        <f t="shared" si="125"/>
        <v>0</v>
      </c>
      <c r="N230" s="56">
        <f t="shared" si="126"/>
        <v>0</v>
      </c>
      <c r="O230" s="56">
        <f t="shared" si="130"/>
        <v>0</v>
      </c>
      <c r="P230" s="179">
        <f t="shared" si="131"/>
        <v>0</v>
      </c>
      <c r="R230" s="164" t="s">
        <v>818</v>
      </c>
    </row>
    <row r="231" spans="1:18" s="2" customFormat="1" ht="75.75" customHeight="1" x14ac:dyDescent="0.3">
      <c r="A231" s="5">
        <f t="shared" si="132"/>
        <v>8</v>
      </c>
      <c r="B231" s="14" t="s">
        <v>6</v>
      </c>
      <c r="C231" s="25"/>
      <c r="D231" s="38" t="s">
        <v>107</v>
      </c>
      <c r="E231" s="29"/>
      <c r="F231" s="50"/>
      <c r="G231" s="112">
        <v>9785000336366</v>
      </c>
      <c r="H231" s="68">
        <v>66</v>
      </c>
      <c r="I231" s="71">
        <f t="shared" si="129"/>
        <v>33</v>
      </c>
      <c r="J231" s="78" t="s">
        <v>544</v>
      </c>
      <c r="K231" s="92">
        <v>60</v>
      </c>
      <c r="L231" s="98"/>
      <c r="M231" s="106">
        <f t="shared" si="125"/>
        <v>0</v>
      </c>
      <c r="N231" s="56">
        <f t="shared" si="126"/>
        <v>0</v>
      </c>
      <c r="O231" s="56">
        <f t="shared" si="130"/>
        <v>0</v>
      </c>
      <c r="P231" s="179">
        <f t="shared" si="131"/>
        <v>0</v>
      </c>
      <c r="R231" s="164" t="s">
        <v>818</v>
      </c>
    </row>
    <row r="232" spans="1:18" s="2" customFormat="1" ht="75.75" customHeight="1" x14ac:dyDescent="0.3">
      <c r="A232" s="5">
        <f t="shared" si="132"/>
        <v>9</v>
      </c>
      <c r="B232" s="14" t="s">
        <v>6</v>
      </c>
      <c r="C232" s="26" t="s">
        <v>30</v>
      </c>
      <c r="D232" s="38" t="s">
        <v>108</v>
      </c>
      <c r="E232" s="46" t="s">
        <v>470</v>
      </c>
      <c r="F232" s="50"/>
      <c r="G232" s="112">
        <v>9785000333174</v>
      </c>
      <c r="H232" s="68">
        <v>66</v>
      </c>
      <c r="I232" s="71">
        <f t="shared" si="129"/>
        <v>33</v>
      </c>
      <c r="J232" s="78" t="s">
        <v>705</v>
      </c>
      <c r="K232" s="92">
        <v>60</v>
      </c>
      <c r="L232" s="98"/>
      <c r="M232" s="106">
        <f t="shared" si="125"/>
        <v>0</v>
      </c>
      <c r="N232" s="56">
        <f t="shared" si="126"/>
        <v>0</v>
      </c>
      <c r="O232" s="56">
        <f t="shared" si="130"/>
        <v>0</v>
      </c>
      <c r="P232" s="179">
        <f t="shared" si="131"/>
        <v>0</v>
      </c>
      <c r="R232" s="164" t="s">
        <v>818</v>
      </c>
    </row>
    <row r="233" spans="1:18" s="2" customFormat="1" ht="75.75" customHeight="1" x14ac:dyDescent="0.3">
      <c r="A233" s="5">
        <f t="shared" si="132"/>
        <v>10</v>
      </c>
      <c r="B233" s="14"/>
      <c r="C233" s="25"/>
      <c r="D233" s="38" t="s">
        <v>109</v>
      </c>
      <c r="E233" s="47"/>
      <c r="F233" s="50"/>
      <c r="G233" s="112">
        <v>9785912821769</v>
      </c>
      <c r="H233" s="68">
        <v>66</v>
      </c>
      <c r="I233" s="71">
        <f t="shared" si="129"/>
        <v>33</v>
      </c>
      <c r="J233" s="78" t="s">
        <v>544</v>
      </c>
      <c r="K233" s="92">
        <v>60</v>
      </c>
      <c r="L233" s="98"/>
      <c r="M233" s="106">
        <f t="shared" si="125"/>
        <v>0</v>
      </c>
      <c r="N233" s="56">
        <f t="shared" si="126"/>
        <v>0</v>
      </c>
      <c r="O233" s="56">
        <f t="shared" si="130"/>
        <v>0</v>
      </c>
      <c r="P233" s="179">
        <f t="shared" si="131"/>
        <v>0</v>
      </c>
      <c r="R233" s="164" t="s">
        <v>818</v>
      </c>
    </row>
    <row r="234" spans="1:18" s="2" customFormat="1" ht="75.75" customHeight="1" x14ac:dyDescent="0.3">
      <c r="A234" s="5">
        <f t="shared" si="132"/>
        <v>11</v>
      </c>
      <c r="B234" s="14"/>
      <c r="C234" s="26" t="s">
        <v>30</v>
      </c>
      <c r="D234" s="38" t="s">
        <v>766</v>
      </c>
      <c r="E234" s="47"/>
      <c r="F234" s="50"/>
      <c r="G234" s="112">
        <v>9785000333105</v>
      </c>
      <c r="H234" s="68">
        <v>66</v>
      </c>
      <c r="I234" s="71">
        <f>ROUND((100-$L$4)/100*H234,1)</f>
        <v>33</v>
      </c>
      <c r="J234" s="78" t="s">
        <v>705</v>
      </c>
      <c r="K234" s="92">
        <v>60</v>
      </c>
      <c r="L234" s="98"/>
      <c r="M234" s="106">
        <f>L234*I234</f>
        <v>0</v>
      </c>
      <c r="N234" s="56">
        <f t="shared" si="126"/>
        <v>0</v>
      </c>
      <c r="O234" s="56">
        <f t="shared" si="130"/>
        <v>0</v>
      </c>
      <c r="P234" s="179">
        <f t="shared" si="131"/>
        <v>0</v>
      </c>
      <c r="R234" s="164" t="s">
        <v>818</v>
      </c>
    </row>
    <row r="235" spans="1:18" s="2" customFormat="1" ht="75.75" customHeight="1" x14ac:dyDescent="0.3">
      <c r="A235" s="5">
        <f t="shared" si="132"/>
        <v>12</v>
      </c>
      <c r="B235" s="14" t="s">
        <v>6</v>
      </c>
      <c r="C235" s="25"/>
      <c r="D235" s="38" t="s">
        <v>110</v>
      </c>
      <c r="E235" s="47"/>
      <c r="F235" s="50" t="s">
        <v>486</v>
      </c>
      <c r="G235" s="112">
        <v>9785912826948</v>
      </c>
      <c r="H235" s="68">
        <v>66</v>
      </c>
      <c r="I235" s="71">
        <f t="shared" si="129"/>
        <v>33</v>
      </c>
      <c r="J235" s="78" t="s">
        <v>544</v>
      </c>
      <c r="K235" s="92">
        <v>60</v>
      </c>
      <c r="L235" s="98"/>
      <c r="M235" s="106">
        <f t="shared" si="125"/>
        <v>0</v>
      </c>
      <c r="N235" s="56">
        <f t="shared" si="126"/>
        <v>0</v>
      </c>
      <c r="O235" s="56">
        <f t="shared" si="130"/>
        <v>0</v>
      </c>
      <c r="P235" s="179">
        <f t="shared" si="131"/>
        <v>0</v>
      </c>
      <c r="R235" s="164" t="s">
        <v>818</v>
      </c>
    </row>
    <row r="236" spans="1:18" s="2" customFormat="1" ht="75.75" customHeight="1" x14ac:dyDescent="0.3">
      <c r="A236" s="5">
        <f t="shared" si="132"/>
        <v>13</v>
      </c>
      <c r="B236" s="14" t="s">
        <v>6</v>
      </c>
      <c r="C236" s="25"/>
      <c r="D236" s="38" t="s">
        <v>111</v>
      </c>
      <c r="E236" s="29"/>
      <c r="F236" s="50"/>
      <c r="G236" s="112">
        <v>9785000336380</v>
      </c>
      <c r="H236" s="68">
        <v>66</v>
      </c>
      <c r="I236" s="71">
        <f t="shared" si="129"/>
        <v>33</v>
      </c>
      <c r="J236" s="78" t="s">
        <v>544</v>
      </c>
      <c r="K236" s="92">
        <v>60</v>
      </c>
      <c r="L236" s="98"/>
      <c r="M236" s="106">
        <f t="shared" si="125"/>
        <v>0</v>
      </c>
      <c r="N236" s="56">
        <f t="shared" si="126"/>
        <v>0</v>
      </c>
      <c r="O236" s="56">
        <f t="shared" si="130"/>
        <v>0</v>
      </c>
      <c r="P236" s="179">
        <f t="shared" si="131"/>
        <v>0</v>
      </c>
      <c r="R236" s="164"/>
    </row>
    <row r="237" spans="1:18" s="2" customFormat="1" ht="75.75" customHeight="1" x14ac:dyDescent="0.3">
      <c r="A237" s="5">
        <f t="shared" si="132"/>
        <v>14</v>
      </c>
      <c r="B237" s="14" t="s">
        <v>6</v>
      </c>
      <c r="C237" s="25"/>
      <c r="D237" s="38" t="s">
        <v>36</v>
      </c>
      <c r="E237" s="29"/>
      <c r="F237" s="50" t="s">
        <v>486</v>
      </c>
      <c r="G237" s="112">
        <v>9785912821745</v>
      </c>
      <c r="H237" s="68">
        <v>66</v>
      </c>
      <c r="I237" s="71">
        <f>ROUND((100-$L$4)/100*H237,1)</f>
        <v>33</v>
      </c>
      <c r="J237" s="78" t="s">
        <v>543</v>
      </c>
      <c r="K237" s="92">
        <v>60</v>
      </c>
      <c r="L237" s="98"/>
      <c r="M237" s="106">
        <f t="shared" si="125"/>
        <v>0</v>
      </c>
      <c r="N237" s="56">
        <f t="shared" si="126"/>
        <v>0</v>
      </c>
      <c r="O237" s="56">
        <f t="shared" si="130"/>
        <v>0</v>
      </c>
      <c r="P237" s="179">
        <f t="shared" si="131"/>
        <v>0</v>
      </c>
      <c r="R237" s="56"/>
    </row>
    <row r="238" spans="1:18" s="2" customFormat="1" ht="57" customHeight="1" x14ac:dyDescent="0.3">
      <c r="A238" s="291" t="s">
        <v>565</v>
      </c>
      <c r="B238" s="292"/>
      <c r="C238" s="292"/>
      <c r="D238" s="292"/>
      <c r="E238" s="292"/>
      <c r="F238" s="292"/>
      <c r="G238" s="292"/>
      <c r="H238" s="292"/>
      <c r="I238" s="292"/>
      <c r="J238" s="292"/>
      <c r="K238" s="299"/>
      <c r="L238" s="101"/>
      <c r="M238" s="106"/>
      <c r="N238" s="56"/>
      <c r="O238" s="56"/>
      <c r="P238" s="179"/>
      <c r="R238" s="164" t="s">
        <v>819</v>
      </c>
    </row>
    <row r="239" spans="1:18" s="2" customFormat="1" ht="60.75" customHeight="1" x14ac:dyDescent="0.3">
      <c r="A239" s="7"/>
      <c r="B239" s="16"/>
      <c r="C239" s="16"/>
      <c r="D239" s="41" t="s">
        <v>112</v>
      </c>
      <c r="E239" s="115"/>
      <c r="F239" s="289" t="s">
        <v>581</v>
      </c>
      <c r="G239" s="289"/>
      <c r="H239" s="289"/>
      <c r="I239" s="289"/>
      <c r="J239" s="289"/>
      <c r="K239" s="290"/>
      <c r="L239" s="102"/>
      <c r="M239" s="106"/>
      <c r="O239" s="56"/>
      <c r="P239" s="56"/>
      <c r="R239" s="164"/>
    </row>
    <row r="240" spans="1:18" s="2" customFormat="1" ht="111.75" customHeight="1" x14ac:dyDescent="0.3">
      <c r="A240" s="5">
        <v>1</v>
      </c>
      <c r="B240" s="14"/>
      <c r="C240" s="26" t="s">
        <v>30</v>
      </c>
      <c r="D240" s="39" t="s">
        <v>113</v>
      </c>
      <c r="E240" s="46" t="s">
        <v>470</v>
      </c>
      <c r="F240" s="50"/>
      <c r="G240" s="112">
        <v>9785000336588</v>
      </c>
      <c r="H240" s="68">
        <v>36</v>
      </c>
      <c r="I240" s="71">
        <f>ROUND((100-$L$4)/100*H240,1)</f>
        <v>18</v>
      </c>
      <c r="J240" s="80" t="s">
        <v>830</v>
      </c>
      <c r="K240" s="92">
        <v>50</v>
      </c>
      <c r="L240" s="117"/>
      <c r="M240" s="106">
        <f>L240*I240</f>
        <v>0</v>
      </c>
      <c r="N240" s="56">
        <f>L240*1.75/50</f>
        <v>0</v>
      </c>
      <c r="O240" s="56">
        <f>TRUNC(L240/K240,0)*K240</f>
        <v>0</v>
      </c>
      <c r="P240" s="179">
        <f>L240-O240</f>
        <v>0</v>
      </c>
      <c r="R240" s="56"/>
    </row>
    <row r="241" spans="1:18" s="2" customFormat="1" ht="111.75" customHeight="1" x14ac:dyDescent="0.3">
      <c r="A241" s="5">
        <f>A240+1</f>
        <v>2</v>
      </c>
      <c r="B241" s="14" t="s">
        <v>7</v>
      </c>
      <c r="C241" s="26" t="s">
        <v>30</v>
      </c>
      <c r="D241" s="39" t="s">
        <v>114</v>
      </c>
      <c r="E241" s="46" t="s">
        <v>470</v>
      </c>
      <c r="F241" s="50" t="s">
        <v>486</v>
      </c>
      <c r="G241" s="112">
        <v>9785000336649</v>
      </c>
      <c r="H241" s="68">
        <v>36</v>
      </c>
      <c r="I241" s="71">
        <f t="shared" ref="I241:I252" si="133">ROUND((100-$L$4)/100*H241,1)</f>
        <v>18</v>
      </c>
      <c r="J241" s="80" t="s">
        <v>705</v>
      </c>
      <c r="K241" s="92">
        <v>50</v>
      </c>
      <c r="L241" s="117"/>
      <c r="M241" s="106">
        <f t="shared" ref="M241:M254" si="134">L241*I241</f>
        <v>0</v>
      </c>
      <c r="N241" s="56">
        <f t="shared" ref="N241:N254" si="135">L241*1.75/50</f>
        <v>0</v>
      </c>
      <c r="O241" s="56">
        <f t="shared" ref="O241:O254" si="136">TRUNC(L241/K241,0)*K241</f>
        <v>0</v>
      </c>
      <c r="P241" s="179">
        <f t="shared" ref="P241:P254" si="137">L241-O241</f>
        <v>0</v>
      </c>
      <c r="R241" s="164" t="s">
        <v>819</v>
      </c>
    </row>
    <row r="242" spans="1:18" s="2" customFormat="1" ht="111.75" customHeight="1" x14ac:dyDescent="0.3">
      <c r="A242" s="5">
        <f t="shared" ref="A242:A254" si="138">A241+1</f>
        <v>3</v>
      </c>
      <c r="B242" s="14" t="s">
        <v>7</v>
      </c>
      <c r="C242" s="30"/>
      <c r="D242" s="39" t="s">
        <v>115</v>
      </c>
      <c r="E242" s="46" t="s">
        <v>470</v>
      </c>
      <c r="F242" s="50" t="s">
        <v>486</v>
      </c>
      <c r="G242" s="112">
        <v>9785000336205</v>
      </c>
      <c r="H242" s="68">
        <v>36</v>
      </c>
      <c r="I242" s="71">
        <f t="shared" si="133"/>
        <v>18</v>
      </c>
      <c r="J242" s="80" t="s">
        <v>541</v>
      </c>
      <c r="K242" s="92">
        <v>50</v>
      </c>
      <c r="L242" s="117"/>
      <c r="M242" s="106">
        <f t="shared" si="134"/>
        <v>0</v>
      </c>
      <c r="N242" s="56">
        <f t="shared" si="135"/>
        <v>0</v>
      </c>
      <c r="O242" s="56">
        <f t="shared" si="136"/>
        <v>0</v>
      </c>
      <c r="P242" s="179">
        <f t="shared" si="137"/>
        <v>0</v>
      </c>
      <c r="R242" s="164" t="s">
        <v>819</v>
      </c>
    </row>
    <row r="243" spans="1:18" s="2" customFormat="1" ht="111.75" customHeight="1" x14ac:dyDescent="0.3">
      <c r="A243" s="5">
        <f t="shared" si="138"/>
        <v>4</v>
      </c>
      <c r="B243" s="14" t="s">
        <v>7</v>
      </c>
      <c r="C243" s="26" t="s">
        <v>30</v>
      </c>
      <c r="D243" s="39" t="s">
        <v>116</v>
      </c>
      <c r="E243" s="46" t="s">
        <v>470</v>
      </c>
      <c r="F243" s="50" t="s">
        <v>486</v>
      </c>
      <c r="G243" s="112">
        <v>9785000335314</v>
      </c>
      <c r="H243" s="68">
        <v>36</v>
      </c>
      <c r="I243" s="71">
        <f>ROUND((100-$L$4)/100*H243,1)</f>
        <v>18</v>
      </c>
      <c r="J243" s="80" t="s">
        <v>705</v>
      </c>
      <c r="K243" s="92">
        <v>50</v>
      </c>
      <c r="L243" s="117"/>
      <c r="M243" s="106">
        <f>L243*I243</f>
        <v>0</v>
      </c>
      <c r="N243" s="56">
        <f t="shared" si="135"/>
        <v>0</v>
      </c>
      <c r="O243" s="56">
        <f t="shared" si="136"/>
        <v>0</v>
      </c>
      <c r="P243" s="179">
        <f t="shared" si="137"/>
        <v>0</v>
      </c>
      <c r="R243" s="164" t="s">
        <v>819</v>
      </c>
    </row>
    <row r="244" spans="1:18" s="2" customFormat="1" ht="111.75" customHeight="1" x14ac:dyDescent="0.3">
      <c r="A244" s="5">
        <f t="shared" si="138"/>
        <v>5</v>
      </c>
      <c r="B244" s="14" t="s">
        <v>7</v>
      </c>
      <c r="C244" s="30"/>
      <c r="D244" s="39" t="s">
        <v>117</v>
      </c>
      <c r="E244" s="46" t="s">
        <v>470</v>
      </c>
      <c r="F244" s="50" t="s">
        <v>486</v>
      </c>
      <c r="G244" s="112">
        <v>9785000335321</v>
      </c>
      <c r="H244" s="68">
        <v>36</v>
      </c>
      <c r="I244" s="71">
        <f t="shared" si="133"/>
        <v>18</v>
      </c>
      <c r="J244" s="80" t="s">
        <v>748</v>
      </c>
      <c r="K244" s="92">
        <v>50</v>
      </c>
      <c r="L244" s="117"/>
      <c r="M244" s="106">
        <f t="shared" si="134"/>
        <v>0</v>
      </c>
      <c r="N244" s="56">
        <f t="shared" si="135"/>
        <v>0</v>
      </c>
      <c r="O244" s="56">
        <f t="shared" si="136"/>
        <v>0</v>
      </c>
      <c r="P244" s="179">
        <f t="shared" si="137"/>
        <v>0</v>
      </c>
      <c r="R244" s="164" t="s">
        <v>819</v>
      </c>
    </row>
    <row r="245" spans="1:18" s="2" customFormat="1" ht="111.75" customHeight="1" x14ac:dyDescent="0.3">
      <c r="A245" s="5">
        <f t="shared" si="138"/>
        <v>6</v>
      </c>
      <c r="B245" s="14" t="s">
        <v>7</v>
      </c>
      <c r="C245" s="26" t="s">
        <v>30</v>
      </c>
      <c r="D245" s="39" t="s">
        <v>118</v>
      </c>
      <c r="E245" s="46" t="s">
        <v>470</v>
      </c>
      <c r="F245" s="50" t="s">
        <v>486</v>
      </c>
      <c r="G245" s="112">
        <v>9785000336656</v>
      </c>
      <c r="H245" s="68">
        <v>36</v>
      </c>
      <c r="I245" s="71">
        <f t="shared" si="133"/>
        <v>18</v>
      </c>
      <c r="J245" s="80" t="s">
        <v>705</v>
      </c>
      <c r="K245" s="92">
        <v>50</v>
      </c>
      <c r="L245" s="117"/>
      <c r="M245" s="106">
        <f t="shared" si="134"/>
        <v>0</v>
      </c>
      <c r="N245" s="56">
        <f t="shared" si="135"/>
        <v>0</v>
      </c>
      <c r="O245" s="56">
        <f t="shared" si="136"/>
        <v>0</v>
      </c>
      <c r="P245" s="179">
        <f t="shared" si="137"/>
        <v>0</v>
      </c>
      <c r="R245" s="164" t="s">
        <v>819</v>
      </c>
    </row>
    <row r="246" spans="1:18" s="2" customFormat="1" ht="111.75" customHeight="1" x14ac:dyDescent="0.3">
      <c r="A246" s="5">
        <f t="shared" si="138"/>
        <v>7</v>
      </c>
      <c r="B246" s="14" t="s">
        <v>7</v>
      </c>
      <c r="C246" s="26" t="s">
        <v>30</v>
      </c>
      <c r="D246" s="39" t="s">
        <v>119</v>
      </c>
      <c r="E246" s="46" t="s">
        <v>470</v>
      </c>
      <c r="F246" s="50" t="s">
        <v>486</v>
      </c>
      <c r="G246" s="112">
        <v>9785000335291</v>
      </c>
      <c r="H246" s="68">
        <v>36</v>
      </c>
      <c r="I246" s="71">
        <f t="shared" si="133"/>
        <v>18</v>
      </c>
      <c r="J246" s="80" t="s">
        <v>705</v>
      </c>
      <c r="K246" s="92">
        <v>50</v>
      </c>
      <c r="L246" s="117"/>
      <c r="M246" s="106">
        <f t="shared" si="134"/>
        <v>0</v>
      </c>
      <c r="N246" s="56">
        <f t="shared" si="135"/>
        <v>0</v>
      </c>
      <c r="O246" s="56">
        <f t="shared" si="136"/>
        <v>0</v>
      </c>
      <c r="P246" s="179">
        <f t="shared" si="137"/>
        <v>0</v>
      </c>
      <c r="R246" s="164" t="s">
        <v>819</v>
      </c>
    </row>
    <row r="247" spans="1:18" s="2" customFormat="1" ht="111.75" customHeight="1" x14ac:dyDescent="0.3">
      <c r="A247" s="5">
        <f t="shared" si="138"/>
        <v>8</v>
      </c>
      <c r="B247" s="14"/>
      <c r="C247" s="26" t="s">
        <v>30</v>
      </c>
      <c r="D247" s="39" t="s">
        <v>120</v>
      </c>
      <c r="E247" s="46" t="s">
        <v>470</v>
      </c>
      <c r="F247" s="50"/>
      <c r="G247" s="112">
        <v>9785000335345</v>
      </c>
      <c r="H247" s="68">
        <v>36</v>
      </c>
      <c r="I247" s="71">
        <f>ROUND((100-$L$4)/100*H247,1)</f>
        <v>18</v>
      </c>
      <c r="J247" s="80" t="s">
        <v>705</v>
      </c>
      <c r="K247" s="92">
        <v>50</v>
      </c>
      <c r="L247" s="117"/>
      <c r="M247" s="106">
        <f t="shared" si="134"/>
        <v>0</v>
      </c>
      <c r="N247" s="56">
        <f t="shared" si="135"/>
        <v>0</v>
      </c>
      <c r="O247" s="56">
        <f t="shared" si="136"/>
        <v>0</v>
      </c>
      <c r="P247" s="179">
        <f t="shared" si="137"/>
        <v>0</v>
      </c>
      <c r="R247" s="164" t="s">
        <v>819</v>
      </c>
    </row>
    <row r="248" spans="1:18" s="2" customFormat="1" ht="111.75" customHeight="1" x14ac:dyDescent="0.3">
      <c r="A248" s="5">
        <f t="shared" si="138"/>
        <v>9</v>
      </c>
      <c r="B248" s="14" t="s">
        <v>7</v>
      </c>
      <c r="C248" s="26" t="s">
        <v>30</v>
      </c>
      <c r="D248" s="39" t="s">
        <v>121</v>
      </c>
      <c r="E248" s="46" t="s">
        <v>470</v>
      </c>
      <c r="F248" s="50" t="s">
        <v>486</v>
      </c>
      <c r="G248" s="112">
        <v>9785000336212</v>
      </c>
      <c r="H248" s="68">
        <v>36</v>
      </c>
      <c r="I248" s="71">
        <f t="shared" si="133"/>
        <v>18</v>
      </c>
      <c r="J248" s="80" t="s">
        <v>705</v>
      </c>
      <c r="K248" s="92">
        <v>50</v>
      </c>
      <c r="L248" s="117"/>
      <c r="M248" s="106">
        <f t="shared" si="134"/>
        <v>0</v>
      </c>
      <c r="N248" s="56">
        <f t="shared" si="135"/>
        <v>0</v>
      </c>
      <c r="O248" s="56">
        <f t="shared" si="136"/>
        <v>0</v>
      </c>
      <c r="P248" s="179">
        <f t="shared" si="137"/>
        <v>0</v>
      </c>
      <c r="R248" s="164" t="s">
        <v>819</v>
      </c>
    </row>
    <row r="249" spans="1:18" s="2" customFormat="1" ht="111.75" customHeight="1" x14ac:dyDescent="0.3">
      <c r="A249" s="5">
        <f t="shared" si="138"/>
        <v>10</v>
      </c>
      <c r="B249" s="14" t="s">
        <v>7</v>
      </c>
      <c r="C249" s="26" t="s">
        <v>30</v>
      </c>
      <c r="D249" s="39" t="s">
        <v>122</v>
      </c>
      <c r="E249" s="46" t="s">
        <v>470</v>
      </c>
      <c r="F249" s="50" t="s">
        <v>486</v>
      </c>
      <c r="G249" s="112">
        <v>9785000336663</v>
      </c>
      <c r="H249" s="68">
        <v>36</v>
      </c>
      <c r="I249" s="71">
        <f t="shared" si="133"/>
        <v>18</v>
      </c>
      <c r="J249" s="80" t="s">
        <v>705</v>
      </c>
      <c r="K249" s="92">
        <v>50</v>
      </c>
      <c r="L249" s="117"/>
      <c r="M249" s="106">
        <f t="shared" si="134"/>
        <v>0</v>
      </c>
      <c r="N249" s="56">
        <f t="shared" si="135"/>
        <v>0</v>
      </c>
      <c r="O249" s="56">
        <f t="shared" si="136"/>
        <v>0</v>
      </c>
      <c r="P249" s="179">
        <f t="shared" si="137"/>
        <v>0</v>
      </c>
      <c r="R249" s="164" t="s">
        <v>819</v>
      </c>
    </row>
    <row r="250" spans="1:18" s="2" customFormat="1" ht="111.75" customHeight="1" x14ac:dyDescent="0.3">
      <c r="A250" s="5">
        <f t="shared" si="138"/>
        <v>11</v>
      </c>
      <c r="B250" s="14"/>
      <c r="C250" s="26" t="s">
        <v>30</v>
      </c>
      <c r="D250" s="39" t="s">
        <v>123</v>
      </c>
      <c r="E250" s="46" t="s">
        <v>470</v>
      </c>
      <c r="F250" s="50"/>
      <c r="G250" s="112">
        <v>9785000336595</v>
      </c>
      <c r="H250" s="68">
        <v>36</v>
      </c>
      <c r="I250" s="71">
        <f>ROUND((100-$L$4)/100*H250,1)</f>
        <v>18</v>
      </c>
      <c r="J250" s="80" t="s">
        <v>705</v>
      </c>
      <c r="K250" s="92">
        <v>50</v>
      </c>
      <c r="L250" s="117"/>
      <c r="M250" s="106">
        <f t="shared" si="134"/>
        <v>0</v>
      </c>
      <c r="N250" s="56">
        <f t="shared" si="135"/>
        <v>0</v>
      </c>
      <c r="O250" s="56">
        <f t="shared" si="136"/>
        <v>0</v>
      </c>
      <c r="P250" s="179">
        <f t="shared" si="137"/>
        <v>0</v>
      </c>
      <c r="R250" s="164" t="s">
        <v>819</v>
      </c>
    </row>
    <row r="251" spans="1:18" s="2" customFormat="1" ht="111.75" customHeight="1" x14ac:dyDescent="0.3">
      <c r="A251" s="5">
        <f t="shared" si="138"/>
        <v>12</v>
      </c>
      <c r="B251" s="14"/>
      <c r="C251" s="26" t="s">
        <v>30</v>
      </c>
      <c r="D251" s="39" t="s">
        <v>124</v>
      </c>
      <c r="E251" s="46" t="s">
        <v>470</v>
      </c>
      <c r="F251" s="50"/>
      <c r="G251" s="112">
        <v>9785000335369</v>
      </c>
      <c r="H251" s="68">
        <v>36</v>
      </c>
      <c r="I251" s="71">
        <f>ROUND((100-$L$4)/100*H251,1)</f>
        <v>18</v>
      </c>
      <c r="J251" s="80" t="s">
        <v>540</v>
      </c>
      <c r="K251" s="92">
        <v>50</v>
      </c>
      <c r="L251" s="117"/>
      <c r="M251" s="106">
        <f t="shared" si="134"/>
        <v>0</v>
      </c>
      <c r="N251" s="56">
        <f t="shared" si="135"/>
        <v>0</v>
      </c>
      <c r="O251" s="56">
        <f t="shared" si="136"/>
        <v>0</v>
      </c>
      <c r="P251" s="179">
        <f t="shared" si="137"/>
        <v>0</v>
      </c>
      <c r="R251" s="164" t="s">
        <v>819</v>
      </c>
    </row>
    <row r="252" spans="1:18" s="2" customFormat="1" ht="111.75" customHeight="1" x14ac:dyDescent="0.3">
      <c r="A252" s="5">
        <f t="shared" si="138"/>
        <v>13</v>
      </c>
      <c r="B252" s="14"/>
      <c r="C252" s="26" t="s">
        <v>30</v>
      </c>
      <c r="D252" s="39" t="s">
        <v>88</v>
      </c>
      <c r="E252" s="46" t="s">
        <v>470</v>
      </c>
      <c r="F252" s="50" t="s">
        <v>486</v>
      </c>
      <c r="G252" s="112">
        <v>9785000335307</v>
      </c>
      <c r="H252" s="68">
        <v>36</v>
      </c>
      <c r="I252" s="71">
        <f t="shared" si="133"/>
        <v>18</v>
      </c>
      <c r="J252" s="80" t="s">
        <v>705</v>
      </c>
      <c r="K252" s="92">
        <v>50</v>
      </c>
      <c r="L252" s="117"/>
      <c r="M252" s="106">
        <f t="shared" si="134"/>
        <v>0</v>
      </c>
      <c r="N252" s="56">
        <f t="shared" si="135"/>
        <v>0</v>
      </c>
      <c r="O252" s="56">
        <f t="shared" si="136"/>
        <v>0</v>
      </c>
      <c r="P252" s="179">
        <f t="shared" si="137"/>
        <v>0</v>
      </c>
      <c r="R252" s="164" t="s">
        <v>819</v>
      </c>
    </row>
    <row r="253" spans="1:18" s="10" customFormat="1" ht="111.75" customHeight="1" x14ac:dyDescent="0.3">
      <c r="A253" s="5">
        <f t="shared" si="138"/>
        <v>14</v>
      </c>
      <c r="B253" s="14"/>
      <c r="C253" s="26" t="s">
        <v>30</v>
      </c>
      <c r="D253" s="39" t="s">
        <v>102</v>
      </c>
      <c r="E253" s="46" t="s">
        <v>470</v>
      </c>
      <c r="F253" s="50"/>
      <c r="G253" s="112">
        <v>9785000335352</v>
      </c>
      <c r="H253" s="68">
        <v>36</v>
      </c>
      <c r="I253" s="71">
        <f>ROUND((100-$L$4)/100*H253,1)</f>
        <v>18</v>
      </c>
      <c r="J253" s="80" t="s">
        <v>830</v>
      </c>
      <c r="K253" s="92">
        <v>50</v>
      </c>
      <c r="L253" s="117"/>
      <c r="M253" s="106">
        <f t="shared" si="134"/>
        <v>0</v>
      </c>
      <c r="N253" s="56">
        <f t="shared" si="135"/>
        <v>0</v>
      </c>
      <c r="O253" s="56">
        <f t="shared" si="136"/>
        <v>0</v>
      </c>
      <c r="P253" s="179">
        <f t="shared" si="137"/>
        <v>0</v>
      </c>
      <c r="R253" s="164"/>
    </row>
    <row r="254" spans="1:18" s="10" customFormat="1" ht="111.75" customHeight="1" x14ac:dyDescent="0.3">
      <c r="A254" s="5">
        <f t="shared" si="138"/>
        <v>15</v>
      </c>
      <c r="B254" s="14"/>
      <c r="C254" s="26" t="s">
        <v>30</v>
      </c>
      <c r="D254" s="39" t="s">
        <v>125</v>
      </c>
      <c r="E254" s="46" t="s">
        <v>470</v>
      </c>
      <c r="F254" s="50"/>
      <c r="G254" s="112">
        <v>9785000335338</v>
      </c>
      <c r="H254" s="68">
        <v>36</v>
      </c>
      <c r="I254" s="71">
        <f>ROUND((100-$L$4)/100*H254,1)</f>
        <v>18</v>
      </c>
      <c r="J254" s="80" t="s">
        <v>705</v>
      </c>
      <c r="K254" s="92">
        <v>50</v>
      </c>
      <c r="L254" s="117"/>
      <c r="M254" s="106">
        <f t="shared" si="134"/>
        <v>0</v>
      </c>
      <c r="N254" s="56">
        <f t="shared" si="135"/>
        <v>0</v>
      </c>
      <c r="O254" s="56">
        <f t="shared" si="136"/>
        <v>0</v>
      </c>
      <c r="P254" s="179">
        <f t="shared" si="137"/>
        <v>0</v>
      </c>
      <c r="R254" s="56"/>
    </row>
    <row r="255" spans="1:18" s="2" customFormat="1" ht="53.25" customHeight="1" x14ac:dyDescent="0.3">
      <c r="A255" s="7"/>
      <c r="B255" s="16"/>
      <c r="C255" s="16"/>
      <c r="D255" s="41" t="s">
        <v>126</v>
      </c>
      <c r="E255" s="115"/>
      <c r="F255" s="289" t="s">
        <v>582</v>
      </c>
      <c r="G255" s="289"/>
      <c r="H255" s="289"/>
      <c r="I255" s="289"/>
      <c r="J255" s="289"/>
      <c r="K255" s="290"/>
      <c r="L255" s="102"/>
      <c r="M255" s="106"/>
      <c r="O255" s="56"/>
      <c r="P255" s="179"/>
      <c r="R255" s="56"/>
    </row>
    <row r="256" spans="1:18" s="2" customFormat="1" ht="126" customHeight="1" x14ac:dyDescent="0.3">
      <c r="A256" s="180">
        <f>A254+1</f>
        <v>16</v>
      </c>
      <c r="B256" s="132"/>
      <c r="C256" s="113" t="s">
        <v>29</v>
      </c>
      <c r="D256" s="36" t="s">
        <v>1001</v>
      </c>
      <c r="E256" s="29"/>
      <c r="F256" s="50"/>
      <c r="G256" s="112">
        <v>9785908039307</v>
      </c>
      <c r="H256" s="67">
        <v>36</v>
      </c>
      <c r="I256" s="71">
        <f t="shared" ref="I256" si="139">ROUND((100-$L$4)/100*H256,1)</f>
        <v>18</v>
      </c>
      <c r="J256" s="136"/>
      <c r="K256" s="90">
        <v>50</v>
      </c>
      <c r="L256" s="117"/>
      <c r="M256" s="106">
        <f t="shared" ref="M256" si="140">L256*I256</f>
        <v>0</v>
      </c>
      <c r="N256" s="56">
        <f t="shared" ref="N256" si="141">L256*1.75/50</f>
        <v>0</v>
      </c>
      <c r="O256" s="56"/>
      <c r="P256" s="56"/>
      <c r="R256" s="56"/>
    </row>
    <row r="257" spans="1:18" s="2" customFormat="1" ht="111.75" customHeight="1" x14ac:dyDescent="0.3">
      <c r="A257" s="5">
        <f t="shared" ref="A257:A263" si="142">A256+1</f>
        <v>17</v>
      </c>
      <c r="B257" s="14"/>
      <c r="C257" s="26" t="s">
        <v>30</v>
      </c>
      <c r="D257" s="39" t="s">
        <v>127</v>
      </c>
      <c r="E257" s="46" t="s">
        <v>470</v>
      </c>
      <c r="F257" s="56"/>
      <c r="G257" s="112">
        <v>9785000335390</v>
      </c>
      <c r="H257" s="68">
        <v>36</v>
      </c>
      <c r="I257" s="71">
        <f t="shared" ref="I257:I263" si="143">ROUND((100-$L$4)/100*H257,1)</f>
        <v>18</v>
      </c>
      <c r="J257" s="80" t="s">
        <v>705</v>
      </c>
      <c r="K257" s="92">
        <v>50</v>
      </c>
      <c r="L257" s="117"/>
      <c r="M257" s="106">
        <f t="shared" ref="M257:M263" si="144">L257*I257</f>
        <v>0</v>
      </c>
      <c r="N257" s="56">
        <f t="shared" ref="N257:N263" si="145">L257*1.75/50</f>
        <v>0</v>
      </c>
      <c r="O257" s="56">
        <f t="shared" ref="O257:O262" si="146">TRUNC(L257/K257,0)*K257</f>
        <v>0</v>
      </c>
      <c r="P257" s="179">
        <f t="shared" ref="P257:P262" si="147">L257-O257</f>
        <v>0</v>
      </c>
      <c r="R257" s="56"/>
    </row>
    <row r="258" spans="1:18" s="2" customFormat="1" ht="111.75" customHeight="1" x14ac:dyDescent="0.3">
      <c r="A258" s="5">
        <f t="shared" si="142"/>
        <v>18</v>
      </c>
      <c r="B258" s="14"/>
      <c r="C258" s="26" t="s">
        <v>30</v>
      </c>
      <c r="D258" s="39" t="s">
        <v>99</v>
      </c>
      <c r="E258" s="46" t="s">
        <v>470</v>
      </c>
      <c r="F258" s="50"/>
      <c r="G258" s="112">
        <v>9785000335383</v>
      </c>
      <c r="H258" s="68">
        <v>36</v>
      </c>
      <c r="I258" s="71">
        <f t="shared" si="143"/>
        <v>18</v>
      </c>
      <c r="J258" s="80" t="s">
        <v>705</v>
      </c>
      <c r="K258" s="92">
        <v>50</v>
      </c>
      <c r="L258" s="117"/>
      <c r="M258" s="106">
        <f t="shared" si="144"/>
        <v>0</v>
      </c>
      <c r="N258" s="56">
        <f t="shared" si="145"/>
        <v>0</v>
      </c>
      <c r="O258" s="56">
        <f t="shared" si="146"/>
        <v>0</v>
      </c>
      <c r="P258" s="179">
        <f t="shared" si="147"/>
        <v>0</v>
      </c>
      <c r="R258" s="56"/>
    </row>
    <row r="259" spans="1:18" s="2" customFormat="1" ht="111.75" customHeight="1" x14ac:dyDescent="0.3">
      <c r="A259" s="5">
        <f t="shared" si="142"/>
        <v>19</v>
      </c>
      <c r="B259" s="14"/>
      <c r="C259" s="26" t="s">
        <v>30</v>
      </c>
      <c r="D259" s="39" t="s">
        <v>756</v>
      </c>
      <c r="E259" s="46" t="s">
        <v>470</v>
      </c>
      <c r="F259" s="50"/>
      <c r="G259" s="112">
        <v>9785000335376</v>
      </c>
      <c r="H259" s="68">
        <v>36</v>
      </c>
      <c r="I259" s="71">
        <f t="shared" si="143"/>
        <v>18</v>
      </c>
      <c r="J259" s="80" t="s">
        <v>705</v>
      </c>
      <c r="K259" s="92">
        <v>50</v>
      </c>
      <c r="L259" s="117"/>
      <c r="M259" s="106">
        <f t="shared" si="144"/>
        <v>0</v>
      </c>
      <c r="N259" s="56">
        <f t="shared" si="145"/>
        <v>0</v>
      </c>
      <c r="O259" s="56">
        <f t="shared" si="146"/>
        <v>0</v>
      </c>
      <c r="P259" s="179">
        <f t="shared" si="147"/>
        <v>0</v>
      </c>
      <c r="R259" s="162"/>
    </row>
    <row r="260" spans="1:18" s="10" customFormat="1" ht="111.75" customHeight="1" x14ac:dyDescent="0.3">
      <c r="A260" s="5">
        <f t="shared" si="142"/>
        <v>20</v>
      </c>
      <c r="B260" s="14"/>
      <c r="C260" s="26" t="s">
        <v>30</v>
      </c>
      <c r="D260" s="39" t="s">
        <v>128</v>
      </c>
      <c r="E260" s="46" t="s">
        <v>470</v>
      </c>
      <c r="F260" s="50"/>
      <c r="G260" s="112">
        <v>9785000335406</v>
      </c>
      <c r="H260" s="68">
        <v>36</v>
      </c>
      <c r="I260" s="71">
        <f t="shared" si="143"/>
        <v>18</v>
      </c>
      <c r="J260" s="80" t="s">
        <v>705</v>
      </c>
      <c r="K260" s="92">
        <v>50</v>
      </c>
      <c r="L260" s="117"/>
      <c r="M260" s="106">
        <f t="shared" si="144"/>
        <v>0</v>
      </c>
      <c r="N260" s="56">
        <f t="shared" si="145"/>
        <v>0</v>
      </c>
      <c r="O260" s="56">
        <f t="shared" si="146"/>
        <v>0</v>
      </c>
      <c r="P260" s="179">
        <f t="shared" si="147"/>
        <v>0</v>
      </c>
      <c r="R260" s="162"/>
    </row>
    <row r="261" spans="1:18" s="10" customFormat="1" ht="111.75" customHeight="1" x14ac:dyDescent="0.3">
      <c r="A261" s="5">
        <f t="shared" si="142"/>
        <v>21</v>
      </c>
      <c r="B261" s="14" t="s">
        <v>8</v>
      </c>
      <c r="C261" s="26" t="s">
        <v>30</v>
      </c>
      <c r="D261" s="39" t="s">
        <v>758</v>
      </c>
      <c r="E261" s="46" t="s">
        <v>470</v>
      </c>
      <c r="F261" s="56"/>
      <c r="G261" s="112">
        <v>9785000336199</v>
      </c>
      <c r="H261" s="68">
        <v>36</v>
      </c>
      <c r="I261" s="71">
        <f t="shared" si="143"/>
        <v>18</v>
      </c>
      <c r="J261" s="80" t="s">
        <v>705</v>
      </c>
      <c r="K261" s="92">
        <v>50</v>
      </c>
      <c r="L261" s="117"/>
      <c r="M261" s="106">
        <f t="shared" si="144"/>
        <v>0</v>
      </c>
      <c r="N261" s="56">
        <f t="shared" si="145"/>
        <v>0</v>
      </c>
      <c r="O261" s="56">
        <f t="shared" si="146"/>
        <v>0</v>
      </c>
      <c r="P261" s="179">
        <f t="shared" si="147"/>
        <v>0</v>
      </c>
      <c r="R261" s="162"/>
    </row>
    <row r="262" spans="1:18" s="10" customFormat="1" ht="111.75" customHeight="1" x14ac:dyDescent="0.3">
      <c r="A262" s="5">
        <f t="shared" si="142"/>
        <v>22</v>
      </c>
      <c r="B262" s="14" t="s">
        <v>8</v>
      </c>
      <c r="C262" s="26" t="s">
        <v>30</v>
      </c>
      <c r="D262" s="39" t="s">
        <v>130</v>
      </c>
      <c r="E262" s="46" t="s">
        <v>470</v>
      </c>
      <c r="F262" s="56"/>
      <c r="G262" s="112">
        <v>9785000336182</v>
      </c>
      <c r="H262" s="68">
        <v>36</v>
      </c>
      <c r="I262" s="71">
        <f t="shared" si="143"/>
        <v>18</v>
      </c>
      <c r="J262" s="80" t="s">
        <v>705</v>
      </c>
      <c r="K262" s="92">
        <v>50</v>
      </c>
      <c r="L262" s="117"/>
      <c r="M262" s="106">
        <f t="shared" si="144"/>
        <v>0</v>
      </c>
      <c r="N262" s="56">
        <f t="shared" si="145"/>
        <v>0</v>
      </c>
      <c r="O262" s="56">
        <f t="shared" si="146"/>
        <v>0</v>
      </c>
      <c r="P262" s="179">
        <f t="shared" si="147"/>
        <v>0</v>
      </c>
      <c r="R262" s="56"/>
    </row>
    <row r="263" spans="1:18" s="2" customFormat="1" ht="126" customHeight="1" x14ac:dyDescent="0.3">
      <c r="A263" s="5">
        <f t="shared" si="142"/>
        <v>23</v>
      </c>
      <c r="B263" s="132"/>
      <c r="C263" s="113" t="s">
        <v>29</v>
      </c>
      <c r="D263" s="36" t="s">
        <v>1000</v>
      </c>
      <c r="E263" s="29"/>
      <c r="F263" s="50"/>
      <c r="G263" s="112">
        <v>9785908039338</v>
      </c>
      <c r="H263" s="67">
        <v>36</v>
      </c>
      <c r="I263" s="71">
        <f t="shared" si="143"/>
        <v>18</v>
      </c>
      <c r="J263" s="136"/>
      <c r="K263" s="90">
        <v>50</v>
      </c>
      <c r="L263" s="117"/>
      <c r="M263" s="106">
        <f t="shared" si="144"/>
        <v>0</v>
      </c>
      <c r="N263" s="56">
        <f t="shared" si="145"/>
        <v>0</v>
      </c>
      <c r="O263" s="56"/>
      <c r="P263" s="56"/>
      <c r="R263" s="56"/>
    </row>
    <row r="264" spans="1:18" s="2" customFormat="1" ht="49.5" customHeight="1" x14ac:dyDescent="0.3">
      <c r="A264" s="7"/>
      <c r="B264" s="16"/>
      <c r="C264" s="16"/>
      <c r="D264" s="41" t="s">
        <v>131</v>
      </c>
      <c r="E264" s="115"/>
      <c r="F264" s="289" t="s">
        <v>583</v>
      </c>
      <c r="G264" s="289"/>
      <c r="H264" s="289"/>
      <c r="I264" s="289"/>
      <c r="J264" s="289"/>
      <c r="K264" s="290"/>
      <c r="L264" s="101"/>
      <c r="M264" s="106"/>
      <c r="O264" s="56"/>
      <c r="P264" s="179"/>
      <c r="R264" s="56"/>
    </row>
    <row r="265" spans="1:18" s="2" customFormat="1" ht="111.75" customHeight="1" x14ac:dyDescent="0.3">
      <c r="A265" s="5">
        <f>A263+1</f>
        <v>24</v>
      </c>
      <c r="B265" s="14"/>
      <c r="C265" s="26" t="s">
        <v>30</v>
      </c>
      <c r="D265" s="39" t="s">
        <v>132</v>
      </c>
      <c r="E265" s="46" t="s">
        <v>470</v>
      </c>
      <c r="F265" s="56"/>
      <c r="G265" s="112">
        <v>9785000336090</v>
      </c>
      <c r="H265" s="68">
        <v>36</v>
      </c>
      <c r="I265" s="71">
        <f t="shared" ref="I265:I272" si="148">ROUND((100-$L$4)/100*H265,1)</f>
        <v>18</v>
      </c>
      <c r="J265" s="80" t="s">
        <v>903</v>
      </c>
      <c r="K265" s="92">
        <v>50</v>
      </c>
      <c r="L265" s="117"/>
      <c r="M265" s="106">
        <f t="shared" ref="M265:M272" si="149">L265*I265</f>
        <v>0</v>
      </c>
      <c r="N265" s="56">
        <f t="shared" ref="N265:N272" si="150">L265*1.75/50</f>
        <v>0</v>
      </c>
      <c r="O265" s="56">
        <f t="shared" ref="O265:O272" si="151">TRUNC(L265/K265,0)*K265</f>
        <v>0</v>
      </c>
      <c r="P265" s="179">
        <f t="shared" ref="P265:P272" si="152">L265-O265</f>
        <v>0</v>
      </c>
      <c r="R265" s="56"/>
    </row>
    <row r="266" spans="1:18" s="2" customFormat="1" ht="111.75" customHeight="1" x14ac:dyDescent="0.3">
      <c r="A266" s="5">
        <f t="shared" ref="A266:A272" si="153">A265+1</f>
        <v>25</v>
      </c>
      <c r="B266" s="14"/>
      <c r="C266" s="26" t="s">
        <v>30</v>
      </c>
      <c r="D266" s="39" t="s">
        <v>133</v>
      </c>
      <c r="E266" s="46" t="s">
        <v>470</v>
      </c>
      <c r="F266" s="56"/>
      <c r="G266" s="112">
        <v>9785000336076</v>
      </c>
      <c r="H266" s="68">
        <v>36</v>
      </c>
      <c r="I266" s="71">
        <f t="shared" si="148"/>
        <v>18</v>
      </c>
      <c r="J266" s="80" t="s">
        <v>903</v>
      </c>
      <c r="K266" s="92">
        <v>50</v>
      </c>
      <c r="L266" s="117"/>
      <c r="M266" s="106">
        <f t="shared" si="149"/>
        <v>0</v>
      </c>
      <c r="N266" s="56">
        <f t="shared" si="150"/>
        <v>0</v>
      </c>
      <c r="O266" s="56">
        <f t="shared" si="151"/>
        <v>0</v>
      </c>
      <c r="P266" s="179">
        <f t="shared" si="152"/>
        <v>0</v>
      </c>
      <c r="R266" s="56"/>
    </row>
    <row r="267" spans="1:18" s="2" customFormat="1" ht="126" customHeight="1" x14ac:dyDescent="0.3">
      <c r="A267" s="180">
        <f>A266+1</f>
        <v>26</v>
      </c>
      <c r="B267" s="132"/>
      <c r="C267" s="113" t="s">
        <v>29</v>
      </c>
      <c r="D267" s="36" t="s">
        <v>649</v>
      </c>
      <c r="E267" s="29"/>
      <c r="F267" s="50"/>
      <c r="G267" s="112">
        <v>9785908039260</v>
      </c>
      <c r="H267" s="67">
        <v>36</v>
      </c>
      <c r="I267" s="71">
        <f t="shared" si="148"/>
        <v>18</v>
      </c>
      <c r="J267" s="136"/>
      <c r="K267" s="90">
        <v>50</v>
      </c>
      <c r="L267" s="117"/>
      <c r="M267" s="106">
        <f t="shared" si="149"/>
        <v>0</v>
      </c>
      <c r="N267" s="56">
        <f t="shared" si="150"/>
        <v>0</v>
      </c>
      <c r="O267" s="56"/>
      <c r="P267" s="56"/>
      <c r="R267" s="56"/>
    </row>
    <row r="268" spans="1:18" s="2" customFormat="1" ht="111.75" customHeight="1" x14ac:dyDescent="0.3">
      <c r="A268" s="180">
        <f>A267+1</f>
        <v>27</v>
      </c>
      <c r="B268" s="14"/>
      <c r="C268" s="26" t="s">
        <v>30</v>
      </c>
      <c r="D268" s="39" t="s">
        <v>757</v>
      </c>
      <c r="E268" s="46" t="s">
        <v>470</v>
      </c>
      <c r="F268" s="56"/>
      <c r="G268" s="112">
        <v>9785000335413</v>
      </c>
      <c r="H268" s="68">
        <v>36</v>
      </c>
      <c r="I268" s="71">
        <f t="shared" si="148"/>
        <v>18</v>
      </c>
      <c r="J268" s="80" t="s">
        <v>705</v>
      </c>
      <c r="K268" s="92">
        <v>50</v>
      </c>
      <c r="L268" s="117"/>
      <c r="M268" s="106">
        <f t="shared" si="149"/>
        <v>0</v>
      </c>
      <c r="N268" s="56">
        <f t="shared" si="150"/>
        <v>0</v>
      </c>
      <c r="O268" s="56">
        <f t="shared" si="151"/>
        <v>0</v>
      </c>
      <c r="P268" s="179">
        <f t="shared" si="152"/>
        <v>0</v>
      </c>
      <c r="R268" s="56"/>
    </row>
    <row r="269" spans="1:18" s="2" customFormat="1" ht="126" customHeight="1" x14ac:dyDescent="0.3">
      <c r="A269" s="180">
        <f t="shared" ref="A269:A270" si="154">A268+1</f>
        <v>28</v>
      </c>
      <c r="B269" s="132"/>
      <c r="C269" s="113" t="s">
        <v>29</v>
      </c>
      <c r="D269" s="36" t="s">
        <v>998</v>
      </c>
      <c r="E269" s="29"/>
      <c r="F269" s="50"/>
      <c r="G269" s="112">
        <v>9785908039277</v>
      </c>
      <c r="H269" s="67">
        <v>36</v>
      </c>
      <c r="I269" s="71">
        <f t="shared" si="148"/>
        <v>18</v>
      </c>
      <c r="J269" s="136"/>
      <c r="K269" s="90">
        <v>50</v>
      </c>
      <c r="L269" s="117"/>
      <c r="M269" s="106">
        <f t="shared" si="149"/>
        <v>0</v>
      </c>
      <c r="N269" s="56">
        <f t="shared" si="150"/>
        <v>0</v>
      </c>
      <c r="O269" s="56"/>
      <c r="P269" s="56"/>
      <c r="R269" s="56"/>
    </row>
    <row r="270" spans="1:18" s="2" customFormat="1" ht="111.75" customHeight="1" x14ac:dyDescent="0.3">
      <c r="A270" s="180">
        <f t="shared" si="154"/>
        <v>29</v>
      </c>
      <c r="B270" s="14"/>
      <c r="C270" s="26" t="s">
        <v>30</v>
      </c>
      <c r="D270" s="39" t="s">
        <v>904</v>
      </c>
      <c r="E270" s="46" t="s">
        <v>470</v>
      </c>
      <c r="F270" s="56"/>
      <c r="G270" s="112">
        <v>9785000336106</v>
      </c>
      <c r="H270" s="68">
        <v>36</v>
      </c>
      <c r="I270" s="71">
        <f t="shared" ref="I270" si="155">ROUND((100-$L$4)/100*H270,1)</f>
        <v>18</v>
      </c>
      <c r="J270" s="80" t="s">
        <v>903</v>
      </c>
      <c r="K270" s="92">
        <v>50</v>
      </c>
      <c r="L270" s="117"/>
      <c r="M270" s="106">
        <f t="shared" ref="M270" si="156">L270*I270</f>
        <v>0</v>
      </c>
      <c r="N270" s="56">
        <f t="shared" si="150"/>
        <v>0</v>
      </c>
      <c r="O270" s="56">
        <f t="shared" si="151"/>
        <v>0</v>
      </c>
      <c r="P270" s="179">
        <f t="shared" si="152"/>
        <v>0</v>
      </c>
      <c r="R270" s="56"/>
    </row>
    <row r="271" spans="1:18" s="2" customFormat="1" ht="111.75" customHeight="1" x14ac:dyDescent="0.3">
      <c r="A271" s="5">
        <f t="shared" si="153"/>
        <v>30</v>
      </c>
      <c r="B271" s="14" t="s">
        <v>8</v>
      </c>
      <c r="C271" s="26" t="s">
        <v>30</v>
      </c>
      <c r="D271" s="39" t="s">
        <v>134</v>
      </c>
      <c r="E271" s="46" t="s">
        <v>470</v>
      </c>
      <c r="F271" s="50"/>
      <c r="G271" s="112">
        <v>9785000336083</v>
      </c>
      <c r="H271" s="68">
        <v>36</v>
      </c>
      <c r="I271" s="71">
        <f t="shared" si="148"/>
        <v>18</v>
      </c>
      <c r="J271" s="80" t="s">
        <v>903</v>
      </c>
      <c r="K271" s="92">
        <v>50</v>
      </c>
      <c r="L271" s="117"/>
      <c r="M271" s="106">
        <f t="shared" si="149"/>
        <v>0</v>
      </c>
      <c r="N271" s="56">
        <f t="shared" si="150"/>
        <v>0</v>
      </c>
      <c r="O271" s="56">
        <f t="shared" si="151"/>
        <v>0</v>
      </c>
      <c r="P271" s="179">
        <f t="shared" si="152"/>
        <v>0</v>
      </c>
      <c r="R271" s="56"/>
    </row>
    <row r="272" spans="1:18" s="2" customFormat="1" ht="111.75" customHeight="1" x14ac:dyDescent="0.3">
      <c r="A272" s="5">
        <f t="shared" si="153"/>
        <v>31</v>
      </c>
      <c r="B272" s="14" t="s">
        <v>8</v>
      </c>
      <c r="C272" s="26" t="s">
        <v>30</v>
      </c>
      <c r="D272" s="39" t="s">
        <v>759</v>
      </c>
      <c r="E272" s="46" t="s">
        <v>470</v>
      </c>
      <c r="F272" s="50"/>
      <c r="G272" s="112">
        <v>9785000336670</v>
      </c>
      <c r="H272" s="68">
        <v>36</v>
      </c>
      <c r="I272" s="71">
        <f t="shared" si="148"/>
        <v>18</v>
      </c>
      <c r="J272" s="80" t="s">
        <v>903</v>
      </c>
      <c r="K272" s="92">
        <v>50</v>
      </c>
      <c r="L272" s="117"/>
      <c r="M272" s="106">
        <f t="shared" si="149"/>
        <v>0</v>
      </c>
      <c r="N272" s="56">
        <f t="shared" si="150"/>
        <v>0</v>
      </c>
      <c r="O272" s="56">
        <f t="shared" si="151"/>
        <v>0</v>
      </c>
      <c r="P272" s="179">
        <f t="shared" si="152"/>
        <v>0</v>
      </c>
      <c r="R272" s="56"/>
    </row>
    <row r="273" spans="1:18" s="2" customFormat="1" ht="41.25" customHeight="1" x14ac:dyDescent="0.3">
      <c r="A273" s="7"/>
      <c r="B273" s="16"/>
      <c r="C273" s="16"/>
      <c r="D273" s="41" t="s">
        <v>135</v>
      </c>
      <c r="E273" s="115"/>
      <c r="F273" s="289" t="s">
        <v>584</v>
      </c>
      <c r="G273" s="289"/>
      <c r="H273" s="289"/>
      <c r="I273" s="289"/>
      <c r="J273" s="289"/>
      <c r="K273" s="290"/>
      <c r="L273" s="102"/>
      <c r="M273" s="106"/>
      <c r="O273" s="56"/>
      <c r="P273" s="179"/>
      <c r="R273" s="56"/>
    </row>
    <row r="274" spans="1:18" s="2" customFormat="1" ht="126" customHeight="1" x14ac:dyDescent="0.3">
      <c r="A274" s="180">
        <f>A272+1</f>
        <v>32</v>
      </c>
      <c r="B274" s="132"/>
      <c r="C274" s="113" t="s">
        <v>29</v>
      </c>
      <c r="D274" s="36" t="s">
        <v>995</v>
      </c>
      <c r="E274" s="29"/>
      <c r="F274" s="50"/>
      <c r="G274" s="112">
        <v>9785908039284</v>
      </c>
      <c r="H274" s="67">
        <v>36</v>
      </c>
      <c r="I274" s="71">
        <f t="shared" ref="I274:I276" si="157">ROUND((100-$L$4)/100*H274,1)</f>
        <v>18</v>
      </c>
      <c r="J274" s="136"/>
      <c r="K274" s="90">
        <v>50</v>
      </c>
      <c r="L274" s="117"/>
      <c r="M274" s="106">
        <f t="shared" ref="M274:M276" si="158">L274*I274</f>
        <v>0</v>
      </c>
      <c r="N274" s="56">
        <f t="shared" ref="N274:N276" si="159">L274*1.75/50</f>
        <v>0</v>
      </c>
      <c r="O274" s="56"/>
      <c r="P274" s="56"/>
      <c r="R274" s="56"/>
    </row>
    <row r="275" spans="1:18" s="2" customFormat="1" ht="126" customHeight="1" x14ac:dyDescent="0.3">
      <c r="A275" s="180">
        <f t="shared" ref="A275:A276" si="160">A274+1</f>
        <v>33</v>
      </c>
      <c r="B275" s="132"/>
      <c r="C275" s="113" t="s">
        <v>29</v>
      </c>
      <c r="D275" s="36" t="s">
        <v>996</v>
      </c>
      <c r="E275" s="29"/>
      <c r="F275" s="50"/>
      <c r="G275" s="112">
        <v>9785908039291</v>
      </c>
      <c r="H275" s="67">
        <v>36</v>
      </c>
      <c r="I275" s="71">
        <f t="shared" si="157"/>
        <v>18</v>
      </c>
      <c r="J275" s="136"/>
      <c r="K275" s="90">
        <v>50</v>
      </c>
      <c r="L275" s="117"/>
      <c r="M275" s="106">
        <f t="shared" si="158"/>
        <v>0</v>
      </c>
      <c r="N275" s="56">
        <f t="shared" si="159"/>
        <v>0</v>
      </c>
      <c r="O275" s="56"/>
      <c r="P275" s="56"/>
      <c r="R275" s="56"/>
    </row>
    <row r="276" spans="1:18" s="2" customFormat="1" ht="126" customHeight="1" x14ac:dyDescent="0.3">
      <c r="A276" s="180">
        <f t="shared" si="160"/>
        <v>34</v>
      </c>
      <c r="B276" s="132"/>
      <c r="C276" s="113" t="s">
        <v>29</v>
      </c>
      <c r="D276" s="36" t="s">
        <v>997</v>
      </c>
      <c r="E276" s="29"/>
      <c r="F276" s="50"/>
      <c r="G276" s="112">
        <v>9785908039314</v>
      </c>
      <c r="H276" s="67">
        <v>36</v>
      </c>
      <c r="I276" s="71">
        <f t="shared" si="157"/>
        <v>18</v>
      </c>
      <c r="J276" s="136"/>
      <c r="K276" s="90">
        <v>50</v>
      </c>
      <c r="L276" s="117"/>
      <c r="M276" s="106">
        <f t="shared" si="158"/>
        <v>0</v>
      </c>
      <c r="N276" s="56">
        <f t="shared" si="159"/>
        <v>0</v>
      </c>
      <c r="O276" s="56"/>
      <c r="P276" s="56"/>
      <c r="R276" s="56"/>
    </row>
    <row r="277" spans="1:18" s="2" customFormat="1" ht="111.75" customHeight="1" x14ac:dyDescent="0.3">
      <c r="A277" s="5">
        <f>A272+1</f>
        <v>32</v>
      </c>
      <c r="B277" s="14"/>
      <c r="C277" s="26" t="s">
        <v>30</v>
      </c>
      <c r="D277" s="39" t="s">
        <v>136</v>
      </c>
      <c r="E277" s="29"/>
      <c r="F277" s="50"/>
      <c r="G277" s="112">
        <v>9785000336236</v>
      </c>
      <c r="H277" s="68">
        <v>36</v>
      </c>
      <c r="I277" s="71">
        <f t="shared" ref="I277:I287" si="161">ROUND((100-$L$4)/100*H277,1)</f>
        <v>18</v>
      </c>
      <c r="J277" s="80" t="s">
        <v>829</v>
      </c>
      <c r="K277" s="92">
        <v>50</v>
      </c>
      <c r="L277" s="117"/>
      <c r="M277" s="106">
        <f t="shared" ref="M277:M287" si="162">L277*I277</f>
        <v>0</v>
      </c>
      <c r="N277" s="56">
        <f t="shared" ref="N277:N287" si="163">L277*1.75/50</f>
        <v>0</v>
      </c>
      <c r="O277" s="56">
        <f>TRUNC(L277/K277,0)*K277</f>
        <v>0</v>
      </c>
      <c r="P277" s="179">
        <f>L277-O277</f>
        <v>0</v>
      </c>
      <c r="R277" s="56"/>
    </row>
    <row r="278" spans="1:18" s="2" customFormat="1" ht="111.75" customHeight="1" x14ac:dyDescent="0.3">
      <c r="A278" s="5">
        <f t="shared" ref="A278:A283" si="164">A277+1</f>
        <v>33</v>
      </c>
      <c r="B278" s="14"/>
      <c r="C278" s="113" t="s">
        <v>801</v>
      </c>
      <c r="D278" s="39" t="s">
        <v>859</v>
      </c>
      <c r="E278" s="46" t="s">
        <v>470</v>
      </c>
      <c r="F278" s="50"/>
      <c r="G278" s="112">
        <v>9785000338834</v>
      </c>
      <c r="H278" s="68">
        <v>36</v>
      </c>
      <c r="I278" s="71">
        <f t="shared" ref="I278" si="165">ROUND((100-$L$4)/100*H278,1)</f>
        <v>18</v>
      </c>
      <c r="J278" s="80" t="s">
        <v>852</v>
      </c>
      <c r="K278" s="92">
        <v>50</v>
      </c>
      <c r="L278" s="117"/>
      <c r="M278" s="106">
        <f t="shared" ref="M278" si="166">L278*I278</f>
        <v>0</v>
      </c>
      <c r="N278" s="56">
        <f t="shared" si="163"/>
        <v>0</v>
      </c>
      <c r="O278" s="56">
        <f t="shared" ref="O278:O280" si="167">TRUNC(L278/K278,0)*K278</f>
        <v>0</v>
      </c>
      <c r="P278" s="179">
        <f t="shared" ref="P278:P280" si="168">L278-O278</f>
        <v>0</v>
      </c>
      <c r="R278" s="56"/>
    </row>
    <row r="279" spans="1:18" s="2" customFormat="1" ht="111.75" customHeight="1" x14ac:dyDescent="0.3">
      <c r="A279" s="5">
        <f t="shared" si="164"/>
        <v>34</v>
      </c>
      <c r="B279" s="14" t="s">
        <v>8</v>
      </c>
      <c r="C279" s="26" t="s">
        <v>30</v>
      </c>
      <c r="D279" s="39" t="s">
        <v>137</v>
      </c>
      <c r="E279" s="46" t="s">
        <v>470</v>
      </c>
      <c r="F279" s="50"/>
      <c r="G279" s="112">
        <v>9785000335437</v>
      </c>
      <c r="H279" s="68">
        <v>36</v>
      </c>
      <c r="I279" s="71">
        <f t="shared" si="161"/>
        <v>18</v>
      </c>
      <c r="J279" s="80" t="s">
        <v>705</v>
      </c>
      <c r="K279" s="92">
        <v>50</v>
      </c>
      <c r="L279" s="117"/>
      <c r="M279" s="106">
        <f t="shared" si="162"/>
        <v>0</v>
      </c>
      <c r="N279" s="56">
        <f t="shared" si="163"/>
        <v>0</v>
      </c>
      <c r="O279" s="56">
        <f t="shared" si="167"/>
        <v>0</v>
      </c>
      <c r="P279" s="179">
        <f t="shared" si="168"/>
        <v>0</v>
      </c>
      <c r="R279" s="56"/>
    </row>
    <row r="280" spans="1:18" s="2" customFormat="1" ht="111.75" customHeight="1" x14ac:dyDescent="0.3">
      <c r="A280" s="5">
        <f t="shared" si="164"/>
        <v>35</v>
      </c>
      <c r="B280" s="14" t="s">
        <v>8</v>
      </c>
      <c r="C280" s="30"/>
      <c r="D280" s="39" t="s">
        <v>138</v>
      </c>
      <c r="E280" s="46" t="s">
        <v>470</v>
      </c>
      <c r="F280" s="56"/>
      <c r="G280" s="112">
        <v>9785000336229</v>
      </c>
      <c r="H280" s="68">
        <v>36</v>
      </c>
      <c r="I280" s="71">
        <f t="shared" si="161"/>
        <v>18</v>
      </c>
      <c r="J280" s="80" t="s">
        <v>705</v>
      </c>
      <c r="K280" s="92">
        <v>50</v>
      </c>
      <c r="L280" s="117"/>
      <c r="M280" s="106">
        <f t="shared" si="162"/>
        <v>0</v>
      </c>
      <c r="N280" s="56">
        <f t="shared" si="163"/>
        <v>0</v>
      </c>
      <c r="O280" s="56">
        <f t="shared" si="167"/>
        <v>0</v>
      </c>
      <c r="P280" s="179">
        <f t="shared" si="168"/>
        <v>0</v>
      </c>
      <c r="R280" s="56"/>
    </row>
    <row r="281" spans="1:18" s="2" customFormat="1" ht="111.75" customHeight="1" x14ac:dyDescent="0.3">
      <c r="A281" s="5">
        <f t="shared" si="164"/>
        <v>36</v>
      </c>
      <c r="B281" s="14" t="s">
        <v>8</v>
      </c>
      <c r="C281" s="26" t="s">
        <v>30</v>
      </c>
      <c r="D281" s="39" t="s">
        <v>46</v>
      </c>
      <c r="E281" s="46" t="s">
        <v>470</v>
      </c>
      <c r="F281" s="56"/>
      <c r="G281" s="112">
        <v>9785000335420</v>
      </c>
      <c r="H281" s="68">
        <v>36</v>
      </c>
      <c r="I281" s="71">
        <f t="shared" si="161"/>
        <v>18</v>
      </c>
      <c r="J281" s="80" t="s">
        <v>705</v>
      </c>
      <c r="K281" s="92">
        <v>50</v>
      </c>
      <c r="L281" s="117"/>
      <c r="M281" s="106">
        <f t="shared" si="162"/>
        <v>0</v>
      </c>
      <c r="N281" s="56">
        <f t="shared" si="163"/>
        <v>0</v>
      </c>
      <c r="O281" s="56">
        <f>TRUNC(L281/K281,0)*K281</f>
        <v>0</v>
      </c>
      <c r="P281" s="179">
        <f>L281-O281</f>
        <v>0</v>
      </c>
      <c r="R281" s="56"/>
    </row>
    <row r="282" spans="1:18" s="2" customFormat="1" ht="111.75" customHeight="1" x14ac:dyDescent="0.3">
      <c r="A282" s="5">
        <f t="shared" si="164"/>
        <v>37</v>
      </c>
      <c r="B282" s="14"/>
      <c r="C282" s="113" t="s">
        <v>801</v>
      </c>
      <c r="D282" s="39" t="s">
        <v>432</v>
      </c>
      <c r="E282" s="29"/>
      <c r="F282" s="56"/>
      <c r="G282" s="112">
        <v>9785000338865</v>
      </c>
      <c r="H282" s="68">
        <v>36</v>
      </c>
      <c r="I282" s="71">
        <f t="shared" si="161"/>
        <v>18</v>
      </c>
      <c r="J282" s="80" t="s">
        <v>852</v>
      </c>
      <c r="K282" s="92">
        <v>50</v>
      </c>
      <c r="L282" s="117"/>
      <c r="M282" s="106">
        <f t="shared" si="162"/>
        <v>0</v>
      </c>
      <c r="N282" s="56">
        <f t="shared" si="163"/>
        <v>0</v>
      </c>
      <c r="O282" s="56">
        <f t="shared" ref="O282:O287" si="169">TRUNC(L282/K282,0)*K282</f>
        <v>0</v>
      </c>
      <c r="P282" s="179">
        <f t="shared" ref="P282:P287" si="170">L282-O282</f>
        <v>0</v>
      </c>
      <c r="R282" s="56"/>
    </row>
    <row r="283" spans="1:18" s="2" customFormat="1" ht="111.75" customHeight="1" x14ac:dyDescent="0.3">
      <c r="A283" s="5">
        <f t="shared" si="164"/>
        <v>38</v>
      </c>
      <c r="B283" s="14"/>
      <c r="C283" s="113" t="s">
        <v>801</v>
      </c>
      <c r="D283" s="39" t="s">
        <v>714</v>
      </c>
      <c r="E283" s="46" t="s">
        <v>470</v>
      </c>
      <c r="F283" s="56"/>
      <c r="G283" s="112">
        <v>9785000338858</v>
      </c>
      <c r="H283" s="68">
        <v>36</v>
      </c>
      <c r="I283" s="71">
        <f t="shared" ref="I283" si="171">ROUND((100-$L$4)/100*H283,1)</f>
        <v>18</v>
      </c>
      <c r="J283" s="80" t="s">
        <v>852</v>
      </c>
      <c r="K283" s="92">
        <v>50</v>
      </c>
      <c r="L283" s="117"/>
      <c r="M283" s="106">
        <f t="shared" ref="M283" si="172">L283*I283</f>
        <v>0</v>
      </c>
      <c r="N283" s="56">
        <f t="shared" si="163"/>
        <v>0</v>
      </c>
      <c r="O283" s="56">
        <f t="shared" si="169"/>
        <v>0</v>
      </c>
      <c r="P283" s="179">
        <f t="shared" si="170"/>
        <v>0</v>
      </c>
      <c r="R283" s="56"/>
    </row>
    <row r="284" spans="1:18" s="2" customFormat="1" ht="111.75" customHeight="1" x14ac:dyDescent="0.3">
      <c r="A284" s="5">
        <f t="shared" ref="A284:A287" si="173">A283+1</f>
        <v>39</v>
      </c>
      <c r="B284" s="14"/>
      <c r="C284" s="113" t="s">
        <v>801</v>
      </c>
      <c r="D284" s="39" t="s">
        <v>860</v>
      </c>
      <c r="E284" s="46" t="s">
        <v>470</v>
      </c>
      <c r="F284" s="56"/>
      <c r="G284" s="112">
        <v>9785000338841</v>
      </c>
      <c r="H284" s="68">
        <v>36</v>
      </c>
      <c r="I284" s="71">
        <f t="shared" ref="I284:I285" si="174">ROUND((100-$L$4)/100*H284,1)</f>
        <v>18</v>
      </c>
      <c r="J284" s="80" t="s">
        <v>852</v>
      </c>
      <c r="K284" s="92">
        <v>50</v>
      </c>
      <c r="L284" s="117"/>
      <c r="M284" s="106">
        <f t="shared" ref="M284:M285" si="175">L284*I284</f>
        <v>0</v>
      </c>
      <c r="N284" s="56">
        <f t="shared" si="163"/>
        <v>0</v>
      </c>
      <c r="O284" s="56">
        <f t="shared" si="169"/>
        <v>0</v>
      </c>
      <c r="P284" s="179">
        <f t="shared" si="170"/>
        <v>0</v>
      </c>
      <c r="R284" s="162"/>
    </row>
    <row r="285" spans="1:18" s="2" customFormat="1" ht="126" customHeight="1" x14ac:dyDescent="0.3">
      <c r="A285" s="180">
        <f t="shared" si="173"/>
        <v>40</v>
      </c>
      <c r="B285" s="132"/>
      <c r="C285" s="113" t="s">
        <v>29</v>
      </c>
      <c r="D285" s="36" t="s">
        <v>999</v>
      </c>
      <c r="E285" s="29"/>
      <c r="F285" s="50"/>
      <c r="G285" s="112">
        <v>9785908039321</v>
      </c>
      <c r="H285" s="67">
        <v>36</v>
      </c>
      <c r="I285" s="71">
        <f t="shared" si="174"/>
        <v>18</v>
      </c>
      <c r="J285" s="136"/>
      <c r="K285" s="90">
        <v>50</v>
      </c>
      <c r="L285" s="117"/>
      <c r="M285" s="106">
        <f t="shared" si="175"/>
        <v>0</v>
      </c>
      <c r="N285" s="56">
        <f t="shared" si="163"/>
        <v>0</v>
      </c>
      <c r="O285" s="56"/>
      <c r="P285" s="56"/>
      <c r="R285" s="56"/>
    </row>
    <row r="286" spans="1:18" s="10" customFormat="1" ht="111.75" customHeight="1" x14ac:dyDescent="0.3">
      <c r="A286" s="180">
        <f t="shared" si="173"/>
        <v>41</v>
      </c>
      <c r="B286" s="14" t="s">
        <v>9</v>
      </c>
      <c r="C286" s="26" t="s">
        <v>30</v>
      </c>
      <c r="D286" s="39" t="s">
        <v>139</v>
      </c>
      <c r="E286" s="29"/>
      <c r="F286" s="50" t="s">
        <v>489</v>
      </c>
      <c r="G286" s="112">
        <v>9785000337202</v>
      </c>
      <c r="H286" s="68">
        <v>36</v>
      </c>
      <c r="I286" s="71">
        <f t="shared" si="161"/>
        <v>18</v>
      </c>
      <c r="J286" s="78" t="s">
        <v>705</v>
      </c>
      <c r="K286" s="92">
        <v>50</v>
      </c>
      <c r="L286" s="117"/>
      <c r="M286" s="106">
        <f t="shared" si="162"/>
        <v>0</v>
      </c>
      <c r="N286" s="56">
        <f t="shared" si="163"/>
        <v>0</v>
      </c>
      <c r="O286" s="56">
        <f t="shared" si="169"/>
        <v>0</v>
      </c>
      <c r="P286" s="179">
        <f t="shared" si="170"/>
        <v>0</v>
      </c>
      <c r="R286" s="162"/>
    </row>
    <row r="287" spans="1:18" s="10" customFormat="1" ht="111.75" customHeight="1" x14ac:dyDescent="0.3">
      <c r="A287" s="5">
        <f t="shared" si="173"/>
        <v>42</v>
      </c>
      <c r="B287" s="14" t="s">
        <v>9</v>
      </c>
      <c r="C287" s="26" t="s">
        <v>30</v>
      </c>
      <c r="D287" s="39" t="s">
        <v>140</v>
      </c>
      <c r="E287" s="29"/>
      <c r="F287" s="50" t="s">
        <v>489</v>
      </c>
      <c r="G287" s="112">
        <v>9785000337219</v>
      </c>
      <c r="H287" s="68">
        <v>36</v>
      </c>
      <c r="I287" s="71">
        <f t="shared" si="161"/>
        <v>18</v>
      </c>
      <c r="J287" s="78" t="s">
        <v>705</v>
      </c>
      <c r="K287" s="92">
        <v>50</v>
      </c>
      <c r="L287" s="117"/>
      <c r="M287" s="106">
        <f t="shared" si="162"/>
        <v>0</v>
      </c>
      <c r="N287" s="56">
        <f t="shared" si="163"/>
        <v>0</v>
      </c>
      <c r="O287" s="56">
        <f t="shared" si="169"/>
        <v>0</v>
      </c>
      <c r="P287" s="179">
        <f t="shared" si="170"/>
        <v>0</v>
      </c>
      <c r="R287" s="56"/>
    </row>
    <row r="288" spans="1:18" s="2" customFormat="1" ht="81" customHeight="1" x14ac:dyDescent="0.3">
      <c r="A288" s="291" t="s">
        <v>585</v>
      </c>
      <c r="B288" s="292"/>
      <c r="C288" s="292"/>
      <c r="D288" s="292"/>
      <c r="E288" s="115"/>
      <c r="F288" s="289" t="s">
        <v>586</v>
      </c>
      <c r="G288" s="289"/>
      <c r="H288" s="289"/>
      <c r="I288" s="289"/>
      <c r="J288" s="289"/>
      <c r="K288" s="290"/>
      <c r="L288" s="102"/>
      <c r="M288" s="106"/>
      <c r="O288" s="56"/>
      <c r="P288" s="179"/>
      <c r="R288" s="56"/>
    </row>
    <row r="289" spans="1:18" s="2" customFormat="1" ht="111.75" customHeight="1" x14ac:dyDescent="0.3">
      <c r="A289" s="5">
        <v>1</v>
      </c>
      <c r="B289" s="14" t="s">
        <v>10</v>
      </c>
      <c r="C289" s="25"/>
      <c r="D289" s="39" t="s">
        <v>141</v>
      </c>
      <c r="E289" s="29"/>
      <c r="F289" s="50" t="s">
        <v>974</v>
      </c>
      <c r="G289" s="112">
        <v>9785912829000</v>
      </c>
      <c r="H289" s="67">
        <v>30</v>
      </c>
      <c r="I289" s="71">
        <f t="shared" ref="I289:I304" si="176">ROUND((100-$L$4)/100*H289,1)</f>
        <v>15</v>
      </c>
      <c r="J289" s="78" t="s">
        <v>544</v>
      </c>
      <c r="K289" s="90">
        <v>50</v>
      </c>
      <c r="L289" s="98"/>
      <c r="M289" s="106">
        <f>L289*I289</f>
        <v>0</v>
      </c>
      <c r="N289" s="56">
        <f t="shared" ref="N289:N304" si="177">L289*1.35/K289</f>
        <v>0</v>
      </c>
      <c r="O289" s="56">
        <f t="shared" ref="O289:O304" si="178">TRUNC(L289/K289,0)*K289</f>
        <v>0</v>
      </c>
      <c r="P289" s="179">
        <f t="shared" ref="P289:P304" si="179">L289-O289</f>
        <v>0</v>
      </c>
      <c r="R289" s="56"/>
    </row>
    <row r="290" spans="1:18" s="2" customFormat="1" ht="111.75" customHeight="1" x14ac:dyDescent="0.3">
      <c r="A290" s="5">
        <f>A289+1</f>
        <v>2</v>
      </c>
      <c r="B290" s="14"/>
      <c r="C290" s="30"/>
      <c r="D290" s="39" t="s">
        <v>44</v>
      </c>
      <c r="E290" s="48"/>
      <c r="F290" s="50" t="s">
        <v>974</v>
      </c>
      <c r="G290" s="112">
        <v>9785912828553</v>
      </c>
      <c r="H290" s="67">
        <v>30</v>
      </c>
      <c r="I290" s="71">
        <f t="shared" si="176"/>
        <v>15</v>
      </c>
      <c r="J290" s="78" t="s">
        <v>541</v>
      </c>
      <c r="K290" s="90">
        <v>50</v>
      </c>
      <c r="L290" s="98"/>
      <c r="M290" s="106">
        <f t="shared" ref="M290:M304" si="180">L290*I290</f>
        <v>0</v>
      </c>
      <c r="N290" s="56">
        <f t="shared" si="177"/>
        <v>0</v>
      </c>
      <c r="O290" s="56">
        <f t="shared" si="178"/>
        <v>0</v>
      </c>
      <c r="P290" s="179">
        <f t="shared" si="179"/>
        <v>0</v>
      </c>
      <c r="R290" s="56"/>
    </row>
    <row r="291" spans="1:18" s="2" customFormat="1" ht="111.75" customHeight="1" x14ac:dyDescent="0.3">
      <c r="A291" s="5">
        <f t="shared" ref="A291:A304" si="181">A290+1</f>
        <v>3</v>
      </c>
      <c r="B291" s="14"/>
      <c r="C291" s="30"/>
      <c r="D291" s="39" t="s">
        <v>46</v>
      </c>
      <c r="E291" s="48"/>
      <c r="F291" s="50" t="s">
        <v>974</v>
      </c>
      <c r="G291" s="112">
        <v>9785912828560</v>
      </c>
      <c r="H291" s="67">
        <v>30</v>
      </c>
      <c r="I291" s="71">
        <f t="shared" si="176"/>
        <v>15</v>
      </c>
      <c r="J291" s="78" t="s">
        <v>541</v>
      </c>
      <c r="K291" s="90">
        <v>50</v>
      </c>
      <c r="L291" s="98"/>
      <c r="M291" s="106">
        <f t="shared" si="180"/>
        <v>0</v>
      </c>
      <c r="N291" s="56">
        <f t="shared" si="177"/>
        <v>0</v>
      </c>
      <c r="O291" s="56">
        <f t="shared" si="178"/>
        <v>0</v>
      </c>
      <c r="P291" s="179">
        <f t="shared" si="179"/>
        <v>0</v>
      </c>
      <c r="R291" s="56"/>
    </row>
    <row r="292" spans="1:18" s="2" customFormat="1" ht="111.75" customHeight="1" x14ac:dyDescent="0.3">
      <c r="A292" s="5">
        <f t="shared" si="181"/>
        <v>4</v>
      </c>
      <c r="B292" s="14" t="s">
        <v>10</v>
      </c>
      <c r="C292" s="25"/>
      <c r="D292" s="39" t="s">
        <v>142</v>
      </c>
      <c r="E292" s="48"/>
      <c r="F292" s="50" t="s">
        <v>974</v>
      </c>
      <c r="G292" s="112">
        <v>9785912829017</v>
      </c>
      <c r="H292" s="67">
        <v>30</v>
      </c>
      <c r="I292" s="71">
        <f t="shared" si="176"/>
        <v>15</v>
      </c>
      <c r="J292" s="78" t="s">
        <v>544</v>
      </c>
      <c r="K292" s="90">
        <v>50</v>
      </c>
      <c r="L292" s="98"/>
      <c r="M292" s="106">
        <f t="shared" si="180"/>
        <v>0</v>
      </c>
      <c r="N292" s="56">
        <f t="shared" si="177"/>
        <v>0</v>
      </c>
      <c r="O292" s="56">
        <f t="shared" si="178"/>
        <v>0</v>
      </c>
      <c r="P292" s="179">
        <f t="shared" si="179"/>
        <v>0</v>
      </c>
      <c r="R292" s="56"/>
    </row>
    <row r="293" spans="1:18" s="2" customFormat="1" ht="111.75" customHeight="1" x14ac:dyDescent="0.3">
      <c r="A293" s="6">
        <f t="shared" si="181"/>
        <v>5</v>
      </c>
      <c r="B293" s="14" t="s">
        <v>10</v>
      </c>
      <c r="C293" s="135"/>
      <c r="D293" s="39" t="s">
        <v>31</v>
      </c>
      <c r="E293" s="48"/>
      <c r="F293" s="50" t="s">
        <v>974</v>
      </c>
      <c r="G293" s="112">
        <v>9785912828997</v>
      </c>
      <c r="H293" s="67">
        <v>30</v>
      </c>
      <c r="I293" s="71">
        <f t="shared" si="176"/>
        <v>15</v>
      </c>
      <c r="J293" s="78" t="s">
        <v>544</v>
      </c>
      <c r="K293" s="92">
        <v>50</v>
      </c>
      <c r="L293" s="129"/>
      <c r="M293" s="106">
        <f t="shared" si="180"/>
        <v>0</v>
      </c>
      <c r="N293" s="56">
        <f t="shared" si="177"/>
        <v>0</v>
      </c>
      <c r="O293" s="56">
        <f t="shared" si="178"/>
        <v>0</v>
      </c>
      <c r="P293" s="179">
        <f t="shared" si="179"/>
        <v>0</v>
      </c>
      <c r="R293" s="56"/>
    </row>
    <row r="294" spans="1:18" s="2" customFormat="1" ht="111.75" customHeight="1" x14ac:dyDescent="0.3">
      <c r="A294" s="5">
        <f t="shared" si="181"/>
        <v>6</v>
      </c>
      <c r="B294" s="14"/>
      <c r="C294" s="30"/>
      <c r="D294" s="39" t="s">
        <v>47</v>
      </c>
      <c r="E294" s="29"/>
      <c r="F294" s="250" t="s">
        <v>974</v>
      </c>
      <c r="G294" s="112">
        <v>9785912828577</v>
      </c>
      <c r="H294" s="67">
        <v>30</v>
      </c>
      <c r="I294" s="71">
        <f t="shared" si="176"/>
        <v>15</v>
      </c>
      <c r="J294" s="78" t="s">
        <v>541</v>
      </c>
      <c r="K294" s="90">
        <v>50</v>
      </c>
      <c r="L294" s="98"/>
      <c r="M294" s="106">
        <f t="shared" si="180"/>
        <v>0</v>
      </c>
      <c r="N294" s="56">
        <f t="shared" si="177"/>
        <v>0</v>
      </c>
      <c r="O294" s="56">
        <f t="shared" si="178"/>
        <v>0</v>
      </c>
      <c r="P294" s="179">
        <f t="shared" si="179"/>
        <v>0</v>
      </c>
      <c r="R294" s="56"/>
    </row>
    <row r="295" spans="1:18" s="2" customFormat="1" ht="111.75" customHeight="1" x14ac:dyDescent="0.3">
      <c r="A295" s="5">
        <f t="shared" si="181"/>
        <v>7</v>
      </c>
      <c r="B295" s="14" t="s">
        <v>10</v>
      </c>
      <c r="C295" s="25"/>
      <c r="D295" s="39" t="s">
        <v>143</v>
      </c>
      <c r="E295" s="29"/>
      <c r="F295" s="250" t="s">
        <v>974</v>
      </c>
      <c r="G295" s="112">
        <v>9785912829024</v>
      </c>
      <c r="H295" s="67">
        <v>30</v>
      </c>
      <c r="I295" s="71">
        <f t="shared" si="176"/>
        <v>15</v>
      </c>
      <c r="J295" s="78" t="s">
        <v>544</v>
      </c>
      <c r="K295" s="90">
        <v>50</v>
      </c>
      <c r="L295" s="98"/>
      <c r="M295" s="106">
        <f t="shared" si="180"/>
        <v>0</v>
      </c>
      <c r="N295" s="56">
        <f t="shared" si="177"/>
        <v>0</v>
      </c>
      <c r="O295" s="56">
        <f t="shared" si="178"/>
        <v>0</v>
      </c>
      <c r="P295" s="179">
        <f t="shared" si="179"/>
        <v>0</v>
      </c>
      <c r="R295" s="56"/>
    </row>
    <row r="296" spans="1:18" s="2" customFormat="1" ht="111.75" customHeight="1" x14ac:dyDescent="0.3">
      <c r="A296" s="5">
        <f t="shared" si="181"/>
        <v>8</v>
      </c>
      <c r="B296" s="14" t="s">
        <v>10</v>
      </c>
      <c r="C296" s="26" t="s">
        <v>30</v>
      </c>
      <c r="D296" s="39" t="s">
        <v>144</v>
      </c>
      <c r="E296" s="48"/>
      <c r="F296" s="250" t="s">
        <v>974</v>
      </c>
      <c r="G296" s="112">
        <v>9785912828645</v>
      </c>
      <c r="H296" s="67">
        <v>30</v>
      </c>
      <c r="I296" s="71">
        <f t="shared" si="176"/>
        <v>15</v>
      </c>
      <c r="J296" s="78" t="s">
        <v>542</v>
      </c>
      <c r="K296" s="90">
        <v>50</v>
      </c>
      <c r="L296" s="98"/>
      <c r="M296" s="106">
        <f t="shared" si="180"/>
        <v>0</v>
      </c>
      <c r="N296" s="56">
        <f t="shared" si="177"/>
        <v>0</v>
      </c>
      <c r="O296" s="56">
        <f t="shared" si="178"/>
        <v>0</v>
      </c>
      <c r="P296" s="179">
        <f t="shared" si="179"/>
        <v>0</v>
      </c>
      <c r="R296" s="56"/>
    </row>
    <row r="297" spans="1:18" s="2" customFormat="1" ht="111.75" customHeight="1" x14ac:dyDescent="0.3">
      <c r="A297" s="5">
        <f t="shared" si="181"/>
        <v>9</v>
      </c>
      <c r="B297" s="14" t="s">
        <v>10</v>
      </c>
      <c r="C297" s="26" t="s">
        <v>30</v>
      </c>
      <c r="D297" s="39" t="s">
        <v>145</v>
      </c>
      <c r="E297" s="29"/>
      <c r="F297" s="250" t="s">
        <v>974</v>
      </c>
      <c r="G297" s="112">
        <v>9785912828652</v>
      </c>
      <c r="H297" s="67">
        <v>30</v>
      </c>
      <c r="I297" s="71">
        <f t="shared" si="176"/>
        <v>15</v>
      </c>
      <c r="J297" s="78" t="s">
        <v>542</v>
      </c>
      <c r="K297" s="90">
        <v>50</v>
      </c>
      <c r="L297" s="98"/>
      <c r="M297" s="106">
        <f t="shared" si="180"/>
        <v>0</v>
      </c>
      <c r="N297" s="56">
        <f t="shared" si="177"/>
        <v>0</v>
      </c>
      <c r="O297" s="56">
        <f t="shared" si="178"/>
        <v>0</v>
      </c>
      <c r="P297" s="179">
        <f t="shared" si="179"/>
        <v>0</v>
      </c>
      <c r="R297" s="56"/>
    </row>
    <row r="298" spans="1:18" s="2" customFormat="1" ht="111.75" customHeight="1" x14ac:dyDescent="0.3">
      <c r="A298" s="5">
        <f t="shared" si="181"/>
        <v>10</v>
      </c>
      <c r="B298" s="14" t="s">
        <v>10</v>
      </c>
      <c r="C298" s="25"/>
      <c r="D298" s="39" t="s">
        <v>146</v>
      </c>
      <c r="E298" s="48"/>
      <c r="F298" s="50" t="s">
        <v>974</v>
      </c>
      <c r="G298" s="112">
        <v>9785912829031</v>
      </c>
      <c r="H298" s="67">
        <v>30</v>
      </c>
      <c r="I298" s="71">
        <f t="shared" si="176"/>
        <v>15</v>
      </c>
      <c r="J298" s="78" t="s">
        <v>544</v>
      </c>
      <c r="K298" s="90">
        <v>50</v>
      </c>
      <c r="L298" s="98"/>
      <c r="M298" s="106">
        <f t="shared" si="180"/>
        <v>0</v>
      </c>
      <c r="N298" s="56">
        <f t="shared" si="177"/>
        <v>0</v>
      </c>
      <c r="O298" s="56">
        <f t="shared" si="178"/>
        <v>0</v>
      </c>
      <c r="P298" s="179">
        <f t="shared" si="179"/>
        <v>0</v>
      </c>
      <c r="R298" s="56"/>
    </row>
    <row r="299" spans="1:18" s="2" customFormat="1" ht="111.75" customHeight="1" x14ac:dyDescent="0.3">
      <c r="A299" s="5">
        <f t="shared" si="181"/>
        <v>11</v>
      </c>
      <c r="B299" s="14"/>
      <c r="C299" s="142"/>
      <c r="D299" s="39" t="s">
        <v>97</v>
      </c>
      <c r="E299" s="29"/>
      <c r="F299" s="50" t="s">
        <v>974</v>
      </c>
      <c r="G299" s="112">
        <v>9785000337301</v>
      </c>
      <c r="H299" s="67">
        <v>30</v>
      </c>
      <c r="I299" s="71">
        <f>ROUND((100-$L$4)/100*H299,1)</f>
        <v>15</v>
      </c>
      <c r="J299" s="78" t="s">
        <v>541</v>
      </c>
      <c r="K299" s="90">
        <v>50</v>
      </c>
      <c r="L299" s="98"/>
      <c r="M299" s="106">
        <f t="shared" si="180"/>
        <v>0</v>
      </c>
      <c r="N299" s="56">
        <f t="shared" si="177"/>
        <v>0</v>
      </c>
      <c r="O299" s="56">
        <f t="shared" si="178"/>
        <v>0</v>
      </c>
      <c r="P299" s="179">
        <f t="shared" si="179"/>
        <v>0</v>
      </c>
      <c r="R299" s="56"/>
    </row>
    <row r="300" spans="1:18" s="2" customFormat="1" ht="111.75" customHeight="1" x14ac:dyDescent="0.3">
      <c r="A300" s="5">
        <f t="shared" si="181"/>
        <v>12</v>
      </c>
      <c r="B300" s="14" t="s">
        <v>10</v>
      </c>
      <c r="C300" s="25"/>
      <c r="D300" s="39" t="s">
        <v>147</v>
      </c>
      <c r="E300" s="29"/>
      <c r="F300" s="50" t="s">
        <v>974</v>
      </c>
      <c r="G300" s="112">
        <v>9785912829048</v>
      </c>
      <c r="H300" s="67">
        <v>30</v>
      </c>
      <c r="I300" s="71">
        <f t="shared" si="176"/>
        <v>15</v>
      </c>
      <c r="J300" s="78" t="s">
        <v>544</v>
      </c>
      <c r="K300" s="90">
        <v>50</v>
      </c>
      <c r="L300" s="98"/>
      <c r="M300" s="106">
        <f t="shared" si="180"/>
        <v>0</v>
      </c>
      <c r="N300" s="56">
        <f t="shared" si="177"/>
        <v>0</v>
      </c>
      <c r="O300" s="56">
        <f t="shared" si="178"/>
        <v>0</v>
      </c>
      <c r="P300" s="179">
        <f t="shared" si="179"/>
        <v>0</v>
      </c>
      <c r="R300" s="56"/>
    </row>
    <row r="301" spans="1:18" s="2" customFormat="1" ht="111.75" customHeight="1" x14ac:dyDescent="0.3">
      <c r="A301" s="5">
        <f t="shared" si="181"/>
        <v>13</v>
      </c>
      <c r="B301" s="14" t="s">
        <v>10</v>
      </c>
      <c r="C301" s="26" t="s">
        <v>30</v>
      </c>
      <c r="D301" s="39" t="s">
        <v>148</v>
      </c>
      <c r="E301" s="29"/>
      <c r="F301" s="250" t="s">
        <v>974</v>
      </c>
      <c r="G301" s="112">
        <v>9785912828638</v>
      </c>
      <c r="H301" s="67">
        <v>30</v>
      </c>
      <c r="I301" s="71">
        <f t="shared" si="176"/>
        <v>15</v>
      </c>
      <c r="J301" s="78" t="s">
        <v>542</v>
      </c>
      <c r="K301" s="90">
        <v>50</v>
      </c>
      <c r="L301" s="98"/>
      <c r="M301" s="106">
        <f t="shared" si="180"/>
        <v>0</v>
      </c>
      <c r="N301" s="56">
        <f t="shared" si="177"/>
        <v>0</v>
      </c>
      <c r="O301" s="56">
        <f t="shared" si="178"/>
        <v>0</v>
      </c>
      <c r="P301" s="179">
        <f t="shared" si="179"/>
        <v>0</v>
      </c>
      <c r="R301" s="56"/>
    </row>
    <row r="302" spans="1:18" s="2" customFormat="1" ht="111.75" customHeight="1" x14ac:dyDescent="0.3">
      <c r="A302" s="5">
        <f t="shared" si="181"/>
        <v>14</v>
      </c>
      <c r="B302" s="14" t="s">
        <v>10</v>
      </c>
      <c r="C302" s="26" t="s">
        <v>30</v>
      </c>
      <c r="D302" s="39" t="s">
        <v>149</v>
      </c>
      <c r="E302" s="49"/>
      <c r="F302" s="250" t="s">
        <v>974</v>
      </c>
      <c r="G302" s="112">
        <v>9785912828584</v>
      </c>
      <c r="H302" s="67">
        <v>30</v>
      </c>
      <c r="I302" s="71">
        <f t="shared" si="176"/>
        <v>15</v>
      </c>
      <c r="J302" s="78" t="s">
        <v>542</v>
      </c>
      <c r="K302" s="90">
        <v>50</v>
      </c>
      <c r="L302" s="98"/>
      <c r="M302" s="106">
        <f t="shared" si="180"/>
        <v>0</v>
      </c>
      <c r="N302" s="56">
        <f t="shared" si="177"/>
        <v>0</v>
      </c>
      <c r="O302" s="56">
        <f t="shared" si="178"/>
        <v>0</v>
      </c>
      <c r="P302" s="179">
        <f t="shared" si="179"/>
        <v>0</v>
      </c>
      <c r="R302" s="162"/>
    </row>
    <row r="303" spans="1:18" s="10" customFormat="1" ht="111.75" customHeight="1" x14ac:dyDescent="0.3">
      <c r="A303" s="5">
        <f t="shared" si="181"/>
        <v>15</v>
      </c>
      <c r="B303" s="14" t="s">
        <v>10</v>
      </c>
      <c r="C303" s="25"/>
      <c r="D303" s="39" t="s">
        <v>50</v>
      </c>
      <c r="E303" s="48"/>
      <c r="F303" s="250" t="s">
        <v>974</v>
      </c>
      <c r="G303" s="112">
        <v>9785912829055</v>
      </c>
      <c r="H303" s="67">
        <v>30</v>
      </c>
      <c r="I303" s="71">
        <f t="shared" si="176"/>
        <v>15</v>
      </c>
      <c r="J303" s="78" t="s">
        <v>544</v>
      </c>
      <c r="K303" s="90">
        <v>50</v>
      </c>
      <c r="L303" s="98"/>
      <c r="M303" s="106">
        <f t="shared" si="180"/>
        <v>0</v>
      </c>
      <c r="N303" s="56">
        <f t="shared" si="177"/>
        <v>0</v>
      </c>
      <c r="O303" s="56">
        <f t="shared" si="178"/>
        <v>0</v>
      </c>
      <c r="P303" s="179">
        <f t="shared" si="179"/>
        <v>0</v>
      </c>
      <c r="R303" s="162"/>
    </row>
    <row r="304" spans="1:18" s="10" customFormat="1" ht="111.75" customHeight="1" x14ac:dyDescent="0.3">
      <c r="A304" s="5">
        <f t="shared" si="181"/>
        <v>16</v>
      </c>
      <c r="B304" s="14" t="s">
        <v>10</v>
      </c>
      <c r="C304" s="25"/>
      <c r="D304" s="39" t="s">
        <v>150</v>
      </c>
      <c r="E304" s="48"/>
      <c r="F304" s="250" t="s">
        <v>974</v>
      </c>
      <c r="G304" s="112">
        <v>9785912829062</v>
      </c>
      <c r="H304" s="67">
        <v>30</v>
      </c>
      <c r="I304" s="71">
        <f t="shared" si="176"/>
        <v>15</v>
      </c>
      <c r="J304" s="78" t="s">
        <v>544</v>
      </c>
      <c r="K304" s="90">
        <v>50</v>
      </c>
      <c r="L304" s="98"/>
      <c r="M304" s="106">
        <f t="shared" si="180"/>
        <v>0</v>
      </c>
      <c r="N304" s="56">
        <f t="shared" si="177"/>
        <v>0</v>
      </c>
      <c r="O304" s="56">
        <f t="shared" si="178"/>
        <v>0</v>
      </c>
      <c r="P304" s="179">
        <f t="shared" si="179"/>
        <v>0</v>
      </c>
      <c r="R304" s="56"/>
    </row>
    <row r="305" spans="1:18" s="2" customFormat="1" ht="57.75" customHeight="1" x14ac:dyDescent="0.3">
      <c r="A305" s="291" t="s">
        <v>646</v>
      </c>
      <c r="B305" s="292"/>
      <c r="C305" s="292"/>
      <c r="D305" s="292"/>
      <c r="E305" s="20"/>
      <c r="F305" s="289" t="s">
        <v>653</v>
      </c>
      <c r="G305" s="289"/>
      <c r="H305" s="289"/>
      <c r="I305" s="289"/>
      <c r="J305" s="289"/>
      <c r="K305" s="290"/>
      <c r="L305" s="102"/>
      <c r="M305" s="106"/>
      <c r="N305" s="56"/>
      <c r="O305" s="56"/>
      <c r="P305" s="179"/>
      <c r="R305" s="165" t="s">
        <v>824</v>
      </c>
    </row>
    <row r="306" spans="1:18" s="20" customFormat="1" ht="27" customHeight="1" x14ac:dyDescent="0.3">
      <c r="A306" s="7"/>
      <c r="B306" s="16"/>
      <c r="C306" s="312" t="s">
        <v>822</v>
      </c>
      <c r="D306" s="312"/>
      <c r="E306" s="115"/>
      <c r="F306" s="166"/>
      <c r="G306" s="166"/>
      <c r="H306" s="166"/>
      <c r="I306" s="166"/>
      <c r="J306" s="166"/>
      <c r="K306" s="159"/>
      <c r="L306" s="102"/>
      <c r="M306" s="106"/>
      <c r="O306" s="56"/>
      <c r="P306" s="56"/>
      <c r="R306" s="165" t="s">
        <v>824</v>
      </c>
    </row>
    <row r="307" spans="1:18" s="2" customFormat="1" ht="111.75" customHeight="1" x14ac:dyDescent="0.3">
      <c r="A307" s="5">
        <v>1</v>
      </c>
      <c r="B307" s="14"/>
      <c r="C307" s="26" t="s">
        <v>30</v>
      </c>
      <c r="D307" s="39" t="s">
        <v>80</v>
      </c>
      <c r="E307" s="46" t="s">
        <v>470</v>
      </c>
      <c r="F307" s="156" t="s">
        <v>486</v>
      </c>
      <c r="G307" s="112">
        <v>9785912828706</v>
      </c>
      <c r="H307" s="67">
        <v>26</v>
      </c>
      <c r="I307" s="71">
        <f t="shared" ref="I307:I313" si="182">ROUND((100-$L$4)/100*H307,1)</f>
        <v>13</v>
      </c>
      <c r="J307" s="78" t="s">
        <v>540</v>
      </c>
      <c r="K307" s="90">
        <v>100</v>
      </c>
      <c r="L307" s="117"/>
      <c r="M307" s="106">
        <f t="shared" ref="M307:M313" si="183">L307*I307</f>
        <v>0</v>
      </c>
      <c r="N307" s="56">
        <f t="shared" ref="N307:N313" si="184">L307*2.2/100</f>
        <v>0</v>
      </c>
      <c r="O307" s="56">
        <f t="shared" ref="O307:O313" si="185">TRUNC(L307/K307,0)*K307</f>
        <v>0</v>
      </c>
      <c r="P307" s="179">
        <f t="shared" ref="P307:P313" si="186">L307-O307</f>
        <v>0</v>
      </c>
      <c r="R307" s="165" t="s">
        <v>824</v>
      </c>
    </row>
    <row r="308" spans="1:18" s="2" customFormat="1" ht="111.75" customHeight="1" x14ac:dyDescent="0.3">
      <c r="A308" s="5">
        <f>A307+1</f>
        <v>2</v>
      </c>
      <c r="B308" s="14" t="s">
        <v>11</v>
      </c>
      <c r="C308" s="26" t="s">
        <v>30</v>
      </c>
      <c r="D308" s="39" t="s">
        <v>721</v>
      </c>
      <c r="E308" s="46" t="s">
        <v>470</v>
      </c>
      <c r="F308" s="156" t="s">
        <v>486</v>
      </c>
      <c r="G308" s="112">
        <v>9785912828683</v>
      </c>
      <c r="H308" s="67">
        <v>26</v>
      </c>
      <c r="I308" s="71">
        <f t="shared" si="182"/>
        <v>13</v>
      </c>
      <c r="J308" s="78" t="s">
        <v>705</v>
      </c>
      <c r="K308" s="90">
        <v>100</v>
      </c>
      <c r="L308" s="117"/>
      <c r="M308" s="106">
        <f t="shared" si="183"/>
        <v>0</v>
      </c>
      <c r="N308" s="56">
        <f t="shared" si="184"/>
        <v>0</v>
      </c>
      <c r="O308" s="56">
        <f t="shared" si="185"/>
        <v>0</v>
      </c>
      <c r="P308" s="179">
        <f t="shared" si="186"/>
        <v>0</v>
      </c>
      <c r="R308" s="56"/>
    </row>
    <row r="309" spans="1:18" s="2" customFormat="1" ht="111.75" customHeight="1" x14ac:dyDescent="0.3">
      <c r="A309" s="5">
        <f>A308+1</f>
        <v>3</v>
      </c>
      <c r="B309" s="14" t="s">
        <v>11</v>
      </c>
      <c r="C309" s="26" t="s">
        <v>30</v>
      </c>
      <c r="D309" s="39" t="s">
        <v>159</v>
      </c>
      <c r="E309" s="46" t="s">
        <v>470</v>
      </c>
      <c r="F309" s="156" t="s">
        <v>486</v>
      </c>
      <c r="G309" s="112">
        <v>9785912828690</v>
      </c>
      <c r="H309" s="67">
        <v>26</v>
      </c>
      <c r="I309" s="71">
        <f t="shared" si="182"/>
        <v>13</v>
      </c>
      <c r="J309" s="78" t="s">
        <v>542</v>
      </c>
      <c r="K309" s="90">
        <v>100</v>
      </c>
      <c r="L309" s="117"/>
      <c r="M309" s="106">
        <f t="shared" si="183"/>
        <v>0</v>
      </c>
      <c r="N309" s="56">
        <f t="shared" si="184"/>
        <v>0</v>
      </c>
      <c r="O309" s="56">
        <f t="shared" si="185"/>
        <v>0</v>
      </c>
      <c r="P309" s="179">
        <f t="shared" si="186"/>
        <v>0</v>
      </c>
      <c r="R309" s="165" t="s">
        <v>824</v>
      </c>
    </row>
    <row r="310" spans="1:18" s="2" customFormat="1" ht="111.75" customHeight="1" x14ac:dyDescent="0.3">
      <c r="A310" s="5">
        <f>A309+1</f>
        <v>4</v>
      </c>
      <c r="B310" s="14" t="s">
        <v>11</v>
      </c>
      <c r="C310" s="25"/>
      <c r="D310" s="39" t="s">
        <v>119</v>
      </c>
      <c r="E310" s="29"/>
      <c r="F310" s="156" t="s">
        <v>486</v>
      </c>
      <c r="G310" s="112">
        <v>9785000337059</v>
      </c>
      <c r="H310" s="67">
        <v>26</v>
      </c>
      <c r="I310" s="71">
        <f>ROUND((100-$L$4)/100*H310,1)</f>
        <v>13</v>
      </c>
      <c r="J310" s="78" t="s">
        <v>542</v>
      </c>
      <c r="K310" s="90">
        <v>100</v>
      </c>
      <c r="L310" s="117"/>
      <c r="M310" s="106">
        <f>L310*I310</f>
        <v>0</v>
      </c>
      <c r="N310" s="56">
        <f t="shared" si="184"/>
        <v>0</v>
      </c>
      <c r="O310" s="56">
        <f t="shared" si="185"/>
        <v>0</v>
      </c>
      <c r="P310" s="179">
        <f t="shared" si="186"/>
        <v>0</v>
      </c>
      <c r="R310" s="165" t="s">
        <v>824</v>
      </c>
    </row>
    <row r="311" spans="1:18" s="2" customFormat="1" ht="111.75" customHeight="1" x14ac:dyDescent="0.3">
      <c r="A311" s="5">
        <f t="shared" ref="A311:A313" si="187">A310+1</f>
        <v>5</v>
      </c>
      <c r="B311" s="14" t="s">
        <v>11</v>
      </c>
      <c r="C311" s="26" t="s">
        <v>30</v>
      </c>
      <c r="D311" s="39" t="s">
        <v>720</v>
      </c>
      <c r="E311" s="24"/>
      <c r="F311" s="156" t="s">
        <v>486</v>
      </c>
      <c r="G311" s="112">
        <v>9785000335031</v>
      </c>
      <c r="H311" s="67">
        <v>26</v>
      </c>
      <c r="I311" s="71">
        <f t="shared" si="182"/>
        <v>13</v>
      </c>
      <c r="J311" s="78" t="s">
        <v>705</v>
      </c>
      <c r="K311" s="90">
        <v>100</v>
      </c>
      <c r="L311" s="117"/>
      <c r="M311" s="106">
        <f t="shared" si="183"/>
        <v>0</v>
      </c>
      <c r="N311" s="56">
        <f t="shared" si="184"/>
        <v>0</v>
      </c>
      <c r="O311" s="56">
        <f t="shared" si="185"/>
        <v>0</v>
      </c>
      <c r="P311" s="179">
        <f t="shared" si="186"/>
        <v>0</v>
      </c>
      <c r="R311" s="165" t="s">
        <v>824</v>
      </c>
    </row>
    <row r="312" spans="1:18" s="2" customFormat="1" ht="111.75" customHeight="1" x14ac:dyDescent="0.3">
      <c r="A312" s="5">
        <f t="shared" si="187"/>
        <v>6</v>
      </c>
      <c r="B312" s="14" t="s">
        <v>11</v>
      </c>
      <c r="C312" s="26" t="s">
        <v>30</v>
      </c>
      <c r="D312" s="39" t="s">
        <v>87</v>
      </c>
      <c r="E312" s="46" t="s">
        <v>470</v>
      </c>
      <c r="F312" s="156" t="s">
        <v>486</v>
      </c>
      <c r="G312" s="112">
        <v>9785912828676</v>
      </c>
      <c r="H312" s="67">
        <v>26</v>
      </c>
      <c r="I312" s="71">
        <f t="shared" si="182"/>
        <v>13</v>
      </c>
      <c r="J312" s="78" t="s">
        <v>705</v>
      </c>
      <c r="K312" s="90">
        <v>100</v>
      </c>
      <c r="L312" s="117"/>
      <c r="M312" s="106">
        <f t="shared" si="183"/>
        <v>0</v>
      </c>
      <c r="N312" s="56">
        <f t="shared" si="184"/>
        <v>0</v>
      </c>
      <c r="O312" s="56">
        <f t="shared" si="185"/>
        <v>0</v>
      </c>
      <c r="P312" s="179">
        <f t="shared" si="186"/>
        <v>0</v>
      </c>
      <c r="R312" s="165"/>
    </row>
    <row r="313" spans="1:18" s="2" customFormat="1" ht="111.75" customHeight="1" x14ac:dyDescent="0.3">
      <c r="A313" s="5">
        <f t="shared" si="187"/>
        <v>7</v>
      </c>
      <c r="B313" s="14" t="s">
        <v>11</v>
      </c>
      <c r="C313" s="26"/>
      <c r="D313" s="39" t="s">
        <v>174</v>
      </c>
      <c r="E313" s="24"/>
      <c r="F313" s="156" t="s">
        <v>486</v>
      </c>
      <c r="G313" s="112">
        <v>9785912824432</v>
      </c>
      <c r="H313" s="67">
        <v>26</v>
      </c>
      <c r="I313" s="71">
        <f t="shared" si="182"/>
        <v>13</v>
      </c>
      <c r="J313" s="78" t="s">
        <v>544</v>
      </c>
      <c r="K313" s="90">
        <v>100</v>
      </c>
      <c r="L313" s="117"/>
      <c r="M313" s="106">
        <f t="shared" si="183"/>
        <v>0</v>
      </c>
      <c r="N313" s="56">
        <f t="shared" si="184"/>
        <v>0</v>
      </c>
      <c r="O313" s="56">
        <f t="shared" si="185"/>
        <v>0</v>
      </c>
      <c r="P313" s="179">
        <f t="shared" si="186"/>
        <v>0</v>
      </c>
      <c r="R313" s="56"/>
    </row>
    <row r="314" spans="1:18" s="2" customFormat="1" ht="32.25" customHeight="1" x14ac:dyDescent="0.3">
      <c r="A314" s="7"/>
      <c r="B314" s="16"/>
      <c r="C314" s="312" t="s">
        <v>126</v>
      </c>
      <c r="D314" s="312"/>
      <c r="E314" s="115"/>
      <c r="F314" s="288" t="s">
        <v>653</v>
      </c>
      <c r="G314" s="289"/>
      <c r="H314" s="289"/>
      <c r="I314" s="289"/>
      <c r="J314" s="289"/>
      <c r="K314" s="290"/>
      <c r="L314" s="102"/>
      <c r="M314" s="106"/>
      <c r="O314" s="56"/>
      <c r="P314" s="179"/>
      <c r="R314" s="56"/>
    </row>
    <row r="315" spans="1:18" s="2" customFormat="1" ht="111.75" customHeight="1" x14ac:dyDescent="0.3">
      <c r="A315" s="5">
        <f>A313+1</f>
        <v>8</v>
      </c>
      <c r="B315" s="14" t="s">
        <v>11</v>
      </c>
      <c r="C315" s="26" t="s">
        <v>30</v>
      </c>
      <c r="D315" s="39" t="s">
        <v>158</v>
      </c>
      <c r="E315" s="46" t="s">
        <v>470</v>
      </c>
      <c r="F315" s="52"/>
      <c r="G315" s="112">
        <v>9785912827341</v>
      </c>
      <c r="H315" s="67">
        <v>26</v>
      </c>
      <c r="I315" s="71">
        <f t="shared" ref="I315:I322" si="188">ROUND((100-$L$4)/100*H315,1)</f>
        <v>13</v>
      </c>
      <c r="J315" s="78" t="s">
        <v>852</v>
      </c>
      <c r="K315" s="90">
        <v>100</v>
      </c>
      <c r="L315" s="117"/>
      <c r="M315" s="106">
        <f>L315*I315</f>
        <v>0</v>
      </c>
      <c r="N315" s="56">
        <f>L315*2.2/100</f>
        <v>0</v>
      </c>
      <c r="O315" s="56">
        <f>TRUNC(L315/K315,0)*K315</f>
        <v>0</v>
      </c>
      <c r="P315" s="179">
        <f>L315-O315</f>
        <v>0</v>
      </c>
      <c r="R315" s="56"/>
    </row>
    <row r="316" spans="1:18" s="2" customFormat="1" ht="111.75" customHeight="1" x14ac:dyDescent="0.3">
      <c r="A316" s="5">
        <f>A315+1</f>
        <v>9</v>
      </c>
      <c r="B316" s="14" t="s">
        <v>11</v>
      </c>
      <c r="C316" s="26" t="s">
        <v>30</v>
      </c>
      <c r="D316" s="39" t="s">
        <v>715</v>
      </c>
      <c r="E316" s="46" t="s">
        <v>470</v>
      </c>
      <c r="F316" s="52"/>
      <c r="G316" s="112">
        <v>9785912822889</v>
      </c>
      <c r="H316" s="67">
        <v>26</v>
      </c>
      <c r="I316" s="71">
        <f t="shared" si="188"/>
        <v>13</v>
      </c>
      <c r="J316" s="78" t="s">
        <v>912</v>
      </c>
      <c r="K316" s="90">
        <v>100</v>
      </c>
      <c r="L316" s="117"/>
      <c r="M316" s="106">
        <f>L316*I316</f>
        <v>0</v>
      </c>
      <c r="N316" s="56">
        <f>L316*2.2/100</f>
        <v>0</v>
      </c>
      <c r="O316" s="56">
        <f>TRUNC(L316/K316,0)*K316</f>
        <v>0</v>
      </c>
      <c r="P316" s="179">
        <f>L316-O316</f>
        <v>0</v>
      </c>
      <c r="R316" s="56"/>
    </row>
    <row r="317" spans="1:18" s="2" customFormat="1" ht="111.75" customHeight="1" x14ac:dyDescent="0.3">
      <c r="A317" s="5">
        <f>A316+1</f>
        <v>10</v>
      </c>
      <c r="B317" s="14"/>
      <c r="C317" s="26" t="s">
        <v>30</v>
      </c>
      <c r="D317" s="39" t="s">
        <v>856</v>
      </c>
      <c r="E317" s="46" t="s">
        <v>470</v>
      </c>
      <c r="F317" s="59"/>
      <c r="G317" s="112">
        <v>9785912827167</v>
      </c>
      <c r="H317" s="67">
        <v>26</v>
      </c>
      <c r="I317" s="71">
        <f t="shared" ref="I317" si="189">ROUND((100-$L$4)/100*H317,1)</f>
        <v>13</v>
      </c>
      <c r="J317" s="78" t="s">
        <v>852</v>
      </c>
      <c r="K317" s="90">
        <v>100</v>
      </c>
      <c r="L317" s="117"/>
      <c r="M317" s="106">
        <f t="shared" ref="M317" si="190">L317*I317</f>
        <v>0</v>
      </c>
      <c r="N317" s="56">
        <f t="shared" ref="N317:N324" si="191">L317*2.2/100</f>
        <v>0</v>
      </c>
      <c r="O317" s="56">
        <f t="shared" ref="O317:O322" si="192">TRUNC(L317/K317,0)*K317</f>
        <v>0</v>
      </c>
      <c r="P317" s="179">
        <f t="shared" ref="P317:P322" si="193">L317-O317</f>
        <v>0</v>
      </c>
      <c r="R317" s="56"/>
    </row>
    <row r="318" spans="1:18" s="2" customFormat="1" ht="111.75" customHeight="1" x14ac:dyDescent="0.3">
      <c r="A318" s="5">
        <f t="shared" ref="A318:A324" si="194">A317+1</f>
        <v>11</v>
      </c>
      <c r="B318" s="14"/>
      <c r="C318" s="25"/>
      <c r="D318" s="39" t="s">
        <v>161</v>
      </c>
      <c r="E318" s="46" t="s">
        <v>470</v>
      </c>
      <c r="F318" s="59"/>
      <c r="G318" s="112">
        <v>9785912827174</v>
      </c>
      <c r="H318" s="67">
        <v>26</v>
      </c>
      <c r="I318" s="71">
        <f t="shared" si="188"/>
        <v>13</v>
      </c>
      <c r="J318" s="78" t="s">
        <v>543</v>
      </c>
      <c r="K318" s="90">
        <v>100</v>
      </c>
      <c r="L318" s="117"/>
      <c r="M318" s="106">
        <f t="shared" ref="M318:M322" si="195">L318*I318</f>
        <v>0</v>
      </c>
      <c r="N318" s="56">
        <f t="shared" si="191"/>
        <v>0</v>
      </c>
      <c r="O318" s="56">
        <f t="shared" si="192"/>
        <v>0</v>
      </c>
      <c r="P318" s="179">
        <f t="shared" si="193"/>
        <v>0</v>
      </c>
      <c r="R318" s="56"/>
    </row>
    <row r="319" spans="1:18" s="2" customFormat="1" ht="111.75" customHeight="1" x14ac:dyDescent="0.3">
      <c r="A319" s="5">
        <f t="shared" si="194"/>
        <v>12</v>
      </c>
      <c r="B319" s="14" t="s">
        <v>11</v>
      </c>
      <c r="C319" s="25"/>
      <c r="D319" s="39" t="s">
        <v>163</v>
      </c>
      <c r="E319" s="46" t="s">
        <v>470</v>
      </c>
      <c r="F319" s="52"/>
      <c r="G319" s="112">
        <v>9785912822896</v>
      </c>
      <c r="H319" s="67">
        <v>26</v>
      </c>
      <c r="I319" s="71">
        <f t="shared" si="188"/>
        <v>13</v>
      </c>
      <c r="J319" s="78" t="s">
        <v>543</v>
      </c>
      <c r="K319" s="90">
        <v>100</v>
      </c>
      <c r="L319" s="117"/>
      <c r="M319" s="106">
        <f t="shared" si="195"/>
        <v>0</v>
      </c>
      <c r="N319" s="56">
        <f t="shared" si="191"/>
        <v>0</v>
      </c>
      <c r="O319" s="56">
        <f t="shared" si="192"/>
        <v>0</v>
      </c>
      <c r="P319" s="179">
        <f t="shared" si="193"/>
        <v>0</v>
      </c>
      <c r="R319" s="56"/>
    </row>
    <row r="320" spans="1:18" s="2" customFormat="1" ht="111.75" customHeight="1" x14ac:dyDescent="0.3">
      <c r="A320" s="5">
        <f t="shared" si="194"/>
        <v>13</v>
      </c>
      <c r="B320" s="14"/>
      <c r="C320" s="26" t="s">
        <v>30</v>
      </c>
      <c r="D320" s="39" t="s">
        <v>164</v>
      </c>
      <c r="E320" s="46" t="s">
        <v>470</v>
      </c>
      <c r="F320" s="52"/>
      <c r="G320" s="112">
        <v>9785912826122</v>
      </c>
      <c r="H320" s="67">
        <v>26</v>
      </c>
      <c r="I320" s="71">
        <f t="shared" si="188"/>
        <v>13</v>
      </c>
      <c r="J320" s="78" t="s">
        <v>912</v>
      </c>
      <c r="K320" s="90">
        <v>100</v>
      </c>
      <c r="L320" s="117"/>
      <c r="M320" s="106">
        <f t="shared" si="195"/>
        <v>0</v>
      </c>
      <c r="N320" s="56">
        <f t="shared" si="191"/>
        <v>0</v>
      </c>
      <c r="O320" s="56">
        <f t="shared" si="192"/>
        <v>0</v>
      </c>
      <c r="P320" s="179">
        <f t="shared" si="193"/>
        <v>0</v>
      </c>
      <c r="R320" s="56"/>
    </row>
    <row r="321" spans="1:18" s="2" customFormat="1" ht="111.75" customHeight="1" x14ac:dyDescent="0.3">
      <c r="A321" s="5">
        <f t="shared" si="194"/>
        <v>14</v>
      </c>
      <c r="B321" s="14" t="s">
        <v>11</v>
      </c>
      <c r="C321" s="25"/>
      <c r="D321" s="39" t="s">
        <v>170</v>
      </c>
      <c r="E321" s="46" t="s">
        <v>470</v>
      </c>
      <c r="F321" s="52"/>
      <c r="G321" s="112">
        <v>9785912821189</v>
      </c>
      <c r="H321" s="67">
        <v>26</v>
      </c>
      <c r="I321" s="71">
        <f t="shared" si="188"/>
        <v>13</v>
      </c>
      <c r="J321" s="78" t="s">
        <v>542</v>
      </c>
      <c r="K321" s="90">
        <v>100</v>
      </c>
      <c r="L321" s="117"/>
      <c r="M321" s="106">
        <f t="shared" si="195"/>
        <v>0</v>
      </c>
      <c r="N321" s="56">
        <f t="shared" si="191"/>
        <v>0</v>
      </c>
      <c r="O321" s="56">
        <f t="shared" si="192"/>
        <v>0</v>
      </c>
      <c r="P321" s="179">
        <f t="shared" si="193"/>
        <v>0</v>
      </c>
      <c r="R321" s="56"/>
    </row>
    <row r="322" spans="1:18" s="2" customFormat="1" ht="111.75" customHeight="1" x14ac:dyDescent="0.3">
      <c r="A322" s="5">
        <f t="shared" si="194"/>
        <v>15</v>
      </c>
      <c r="B322" s="14" t="s">
        <v>11</v>
      </c>
      <c r="C322" s="26" t="s">
        <v>30</v>
      </c>
      <c r="D322" s="39" t="s">
        <v>169</v>
      </c>
      <c r="E322" s="46" t="s">
        <v>470</v>
      </c>
      <c r="F322" s="52"/>
      <c r="G322" s="112">
        <v>9785912823046</v>
      </c>
      <c r="H322" s="67">
        <v>26</v>
      </c>
      <c r="I322" s="71">
        <f t="shared" si="188"/>
        <v>13</v>
      </c>
      <c r="J322" s="78" t="s">
        <v>912</v>
      </c>
      <c r="K322" s="90">
        <v>100</v>
      </c>
      <c r="L322" s="117"/>
      <c r="M322" s="106">
        <f t="shared" si="195"/>
        <v>0</v>
      </c>
      <c r="N322" s="56">
        <f t="shared" si="191"/>
        <v>0</v>
      </c>
      <c r="O322" s="56">
        <f t="shared" si="192"/>
        <v>0</v>
      </c>
      <c r="P322" s="179">
        <f t="shared" si="193"/>
        <v>0</v>
      </c>
      <c r="R322" s="56"/>
    </row>
    <row r="323" spans="1:18" s="2" customFormat="1" ht="111.75" customHeight="1" x14ac:dyDescent="0.3">
      <c r="A323" s="5">
        <f t="shared" si="194"/>
        <v>16</v>
      </c>
      <c r="B323" s="14"/>
      <c r="C323" s="26" t="s">
        <v>30</v>
      </c>
      <c r="D323" s="39" t="s">
        <v>98</v>
      </c>
      <c r="E323" s="183"/>
      <c r="F323" s="52"/>
      <c r="G323" s="112">
        <v>9785912826153</v>
      </c>
      <c r="H323" s="67">
        <v>26</v>
      </c>
      <c r="I323" s="71">
        <f t="shared" ref="I323" si="196">ROUND((100-$L$4)/100*H323,1)</f>
        <v>13</v>
      </c>
      <c r="J323" s="78" t="s">
        <v>912</v>
      </c>
      <c r="K323" s="90">
        <v>100</v>
      </c>
      <c r="L323" s="117"/>
      <c r="M323" s="106">
        <f t="shared" ref="M323" si="197">L323*I323</f>
        <v>0</v>
      </c>
      <c r="N323" s="56">
        <f t="shared" si="191"/>
        <v>0</v>
      </c>
      <c r="O323" s="56">
        <f t="shared" ref="O323:O324" si="198">TRUNC(L323/K323,0)*K323</f>
        <v>0</v>
      </c>
      <c r="P323" s="179">
        <f t="shared" ref="P323:P324" si="199">L323-O323</f>
        <v>0</v>
      </c>
      <c r="R323" s="56"/>
    </row>
    <row r="324" spans="1:18" s="2" customFormat="1" ht="111.75" customHeight="1" x14ac:dyDescent="0.3">
      <c r="A324" s="5">
        <f t="shared" si="194"/>
        <v>17</v>
      </c>
      <c r="B324" s="14"/>
      <c r="C324" s="26" t="s">
        <v>30</v>
      </c>
      <c r="D324" s="39" t="s">
        <v>858</v>
      </c>
      <c r="E324" s="46" t="s">
        <v>470</v>
      </c>
      <c r="F324" s="52"/>
      <c r="G324" s="112">
        <v>9785912827181</v>
      </c>
      <c r="H324" s="67">
        <v>26</v>
      </c>
      <c r="I324" s="71">
        <f t="shared" ref="I324" si="200">ROUND((100-$L$4)/100*H324,1)</f>
        <v>13</v>
      </c>
      <c r="J324" s="78" t="s">
        <v>852</v>
      </c>
      <c r="K324" s="90">
        <v>100</v>
      </c>
      <c r="L324" s="117"/>
      <c r="M324" s="106">
        <f t="shared" ref="M324" si="201">L324*I324</f>
        <v>0</v>
      </c>
      <c r="N324" s="56">
        <f t="shared" si="191"/>
        <v>0</v>
      </c>
      <c r="O324" s="56">
        <f t="shared" si="198"/>
        <v>0</v>
      </c>
      <c r="P324" s="179">
        <f t="shared" si="199"/>
        <v>0</v>
      </c>
      <c r="R324" s="56"/>
    </row>
    <row r="325" spans="1:18" s="2" customFormat="1" ht="37.5" customHeight="1" x14ac:dyDescent="0.3">
      <c r="A325" s="5"/>
      <c r="B325" s="14"/>
      <c r="C325" s="25"/>
      <c r="D325" s="206" t="s">
        <v>131</v>
      </c>
      <c r="E325" s="115"/>
      <c r="F325" s="288" t="s">
        <v>653</v>
      </c>
      <c r="G325" s="289"/>
      <c r="H325" s="289"/>
      <c r="I325" s="289"/>
      <c r="J325" s="290"/>
      <c r="K325" s="90"/>
      <c r="L325" s="117"/>
      <c r="M325" s="106"/>
      <c r="O325" s="56"/>
      <c r="P325" s="179"/>
      <c r="R325" s="56"/>
    </row>
    <row r="326" spans="1:18" s="2" customFormat="1" ht="111.75" customHeight="1" x14ac:dyDescent="0.3">
      <c r="A326" s="5">
        <f>A324+1</f>
        <v>18</v>
      </c>
      <c r="B326" s="15"/>
      <c r="C326" s="142"/>
      <c r="D326" s="39" t="s">
        <v>647</v>
      </c>
      <c r="E326" s="46" t="s">
        <v>470</v>
      </c>
      <c r="F326" s="50" t="s">
        <v>648</v>
      </c>
      <c r="G326" s="112">
        <v>9785912826795</v>
      </c>
      <c r="H326" s="67">
        <v>26</v>
      </c>
      <c r="I326" s="71">
        <f t="shared" ref="I326:I338" si="202">ROUND((100-$L$4)/100*H326,1)</f>
        <v>13</v>
      </c>
      <c r="J326" s="78" t="s">
        <v>941</v>
      </c>
      <c r="K326" s="90">
        <v>100</v>
      </c>
      <c r="L326" s="117"/>
      <c r="M326" s="106">
        <f t="shared" ref="M326:M338" si="203">L326*I326</f>
        <v>0</v>
      </c>
      <c r="N326" s="56">
        <f t="shared" ref="N326:N338" si="204">L326*2.2/100</f>
        <v>0</v>
      </c>
      <c r="O326" s="56">
        <f>TRUNC(L326/K326,0)*K326</f>
        <v>0</v>
      </c>
      <c r="P326" s="179">
        <f>L326-O326</f>
        <v>0</v>
      </c>
      <c r="R326" s="56"/>
    </row>
    <row r="327" spans="1:18" s="2" customFormat="1" ht="111.75" customHeight="1" x14ac:dyDescent="0.3">
      <c r="A327" s="5">
        <f>A326+1</f>
        <v>19</v>
      </c>
      <c r="B327" s="15"/>
      <c r="C327" s="26" t="s">
        <v>30</v>
      </c>
      <c r="D327" s="39" t="s">
        <v>133</v>
      </c>
      <c r="E327" s="46" t="s">
        <v>470</v>
      </c>
      <c r="F327" s="50"/>
      <c r="G327" s="112">
        <v>9785000337066</v>
      </c>
      <c r="H327" s="67">
        <v>26</v>
      </c>
      <c r="I327" s="71">
        <f t="shared" ref="I327" si="205">ROUND((100-$L$4)/100*H327,1)</f>
        <v>13</v>
      </c>
      <c r="J327" s="78" t="s">
        <v>852</v>
      </c>
      <c r="K327" s="90">
        <v>100</v>
      </c>
      <c r="L327" s="117"/>
      <c r="M327" s="106">
        <f t="shared" ref="M327" si="206">L327*I327</f>
        <v>0</v>
      </c>
      <c r="N327" s="56">
        <f t="shared" si="204"/>
        <v>0</v>
      </c>
      <c r="O327" s="56"/>
      <c r="P327" s="179"/>
      <c r="R327" s="53"/>
    </row>
    <row r="328" spans="1:18" s="20" customFormat="1" ht="111.75" customHeight="1" x14ac:dyDescent="0.3">
      <c r="A328" s="5">
        <f>A327+1</f>
        <v>20</v>
      </c>
      <c r="B328" s="14"/>
      <c r="C328" s="25"/>
      <c r="D328" s="39" t="s">
        <v>155</v>
      </c>
      <c r="E328" s="46" t="s">
        <v>470</v>
      </c>
      <c r="F328" s="52"/>
      <c r="G328" s="112">
        <v>9785912827310</v>
      </c>
      <c r="H328" s="67">
        <v>26</v>
      </c>
      <c r="I328" s="71">
        <f t="shared" si="202"/>
        <v>13</v>
      </c>
      <c r="J328" s="78" t="s">
        <v>542</v>
      </c>
      <c r="K328" s="90">
        <v>100</v>
      </c>
      <c r="L328" s="117"/>
      <c r="M328" s="106">
        <f t="shared" si="203"/>
        <v>0</v>
      </c>
      <c r="N328" s="56">
        <f t="shared" si="204"/>
        <v>0</v>
      </c>
      <c r="O328" s="56">
        <f t="shared" ref="O328:O338" si="207">TRUNC(L328/K328,0)*K328</f>
        <v>0</v>
      </c>
      <c r="P328" s="179">
        <f t="shared" ref="P328:P338" si="208">L328-O328</f>
        <v>0</v>
      </c>
      <c r="R328" s="56"/>
    </row>
    <row r="329" spans="1:18" s="2" customFormat="1" ht="111.75" customHeight="1" x14ac:dyDescent="0.3">
      <c r="A329" s="5">
        <f t="shared" ref="A329:A338" si="209">A328+1</f>
        <v>21</v>
      </c>
      <c r="B329" s="14"/>
      <c r="C329" s="26" t="s">
        <v>30</v>
      </c>
      <c r="D329" s="39" t="s">
        <v>74</v>
      </c>
      <c r="E329" s="46" t="s">
        <v>470</v>
      </c>
      <c r="F329" s="50" t="s">
        <v>648</v>
      </c>
      <c r="G329" s="112">
        <v>9785912822872</v>
      </c>
      <c r="H329" s="67">
        <v>26</v>
      </c>
      <c r="I329" s="71">
        <f t="shared" si="202"/>
        <v>13</v>
      </c>
      <c r="J329" s="78" t="s">
        <v>912</v>
      </c>
      <c r="K329" s="90">
        <v>100</v>
      </c>
      <c r="L329" s="117"/>
      <c r="M329" s="106">
        <f t="shared" si="203"/>
        <v>0</v>
      </c>
      <c r="N329" s="56">
        <f t="shared" si="204"/>
        <v>0</v>
      </c>
      <c r="O329" s="56">
        <f t="shared" si="207"/>
        <v>0</v>
      </c>
      <c r="P329" s="179">
        <f t="shared" si="208"/>
        <v>0</v>
      </c>
      <c r="R329" s="56"/>
    </row>
    <row r="330" spans="1:18" s="2" customFormat="1" ht="111.75" customHeight="1" x14ac:dyDescent="0.3">
      <c r="A330" s="5">
        <f t="shared" si="209"/>
        <v>22</v>
      </c>
      <c r="B330" s="14" t="s">
        <v>11</v>
      </c>
      <c r="C330" s="26" t="s">
        <v>30</v>
      </c>
      <c r="D330" s="39" t="s">
        <v>724</v>
      </c>
      <c r="E330" s="46" t="s">
        <v>470</v>
      </c>
      <c r="F330" s="56"/>
      <c r="G330" s="112">
        <v>9785912822742</v>
      </c>
      <c r="H330" s="67">
        <v>26</v>
      </c>
      <c r="I330" s="71">
        <f t="shared" si="202"/>
        <v>13</v>
      </c>
      <c r="J330" s="78" t="s">
        <v>705</v>
      </c>
      <c r="K330" s="90">
        <v>100</v>
      </c>
      <c r="L330" s="117"/>
      <c r="M330" s="106">
        <f t="shared" si="203"/>
        <v>0</v>
      </c>
      <c r="N330" s="56">
        <f t="shared" si="204"/>
        <v>0</v>
      </c>
      <c r="O330" s="56">
        <f t="shared" si="207"/>
        <v>0</v>
      </c>
      <c r="P330" s="179">
        <f t="shared" si="208"/>
        <v>0</v>
      </c>
      <c r="R330" s="56"/>
    </row>
    <row r="331" spans="1:18" s="2" customFormat="1" ht="111.75" customHeight="1" x14ac:dyDescent="0.3">
      <c r="A331" s="5">
        <f t="shared" si="209"/>
        <v>23</v>
      </c>
      <c r="B331" s="14" t="s">
        <v>11</v>
      </c>
      <c r="C331" s="25"/>
      <c r="D331" s="39" t="s">
        <v>160</v>
      </c>
      <c r="E331" s="46" t="s">
        <v>470</v>
      </c>
      <c r="F331" s="59"/>
      <c r="G331" s="112">
        <v>9785912827211</v>
      </c>
      <c r="H331" s="67">
        <v>26</v>
      </c>
      <c r="I331" s="71">
        <f t="shared" si="202"/>
        <v>13</v>
      </c>
      <c r="J331" s="78" t="s">
        <v>542</v>
      </c>
      <c r="K331" s="90">
        <v>100</v>
      </c>
      <c r="L331" s="117"/>
      <c r="M331" s="106">
        <f t="shared" si="203"/>
        <v>0</v>
      </c>
      <c r="N331" s="56">
        <f t="shared" si="204"/>
        <v>0</v>
      </c>
      <c r="O331" s="56">
        <f t="shared" si="207"/>
        <v>0</v>
      </c>
      <c r="P331" s="179">
        <f t="shared" si="208"/>
        <v>0</v>
      </c>
      <c r="R331" s="56"/>
    </row>
    <row r="332" spans="1:18" s="2" customFormat="1" ht="111.75" customHeight="1" x14ac:dyDescent="0.3">
      <c r="A332" s="5">
        <f t="shared" si="209"/>
        <v>24</v>
      </c>
      <c r="B332" s="14" t="s">
        <v>11</v>
      </c>
      <c r="C332" s="211"/>
      <c r="D332" s="39" t="s">
        <v>162</v>
      </c>
      <c r="E332" s="46" t="s">
        <v>470</v>
      </c>
      <c r="F332" s="52"/>
      <c r="G332" s="112">
        <v>9785000336250</v>
      </c>
      <c r="H332" s="67">
        <v>26</v>
      </c>
      <c r="I332" s="71">
        <f t="shared" si="202"/>
        <v>13</v>
      </c>
      <c r="J332" s="78" t="s">
        <v>938</v>
      </c>
      <c r="K332" s="90">
        <v>100</v>
      </c>
      <c r="L332" s="117"/>
      <c r="M332" s="106">
        <f t="shared" si="203"/>
        <v>0</v>
      </c>
      <c r="N332" s="56">
        <f t="shared" si="204"/>
        <v>0</v>
      </c>
      <c r="O332" s="56">
        <f t="shared" si="207"/>
        <v>0</v>
      </c>
      <c r="P332" s="179">
        <f t="shared" si="208"/>
        <v>0</v>
      </c>
      <c r="R332" s="56"/>
    </row>
    <row r="333" spans="1:18" s="2" customFormat="1" ht="111.75" customHeight="1" x14ac:dyDescent="0.3">
      <c r="A333" s="5">
        <f t="shared" si="209"/>
        <v>25</v>
      </c>
      <c r="B333" s="14"/>
      <c r="C333" s="26" t="s">
        <v>30</v>
      </c>
      <c r="D333" s="39" t="s">
        <v>725</v>
      </c>
      <c r="E333" s="46" t="s">
        <v>470</v>
      </c>
      <c r="F333" s="52"/>
      <c r="G333" s="112">
        <v>9785912826115</v>
      </c>
      <c r="H333" s="67">
        <v>26</v>
      </c>
      <c r="I333" s="71">
        <f t="shared" si="202"/>
        <v>13</v>
      </c>
      <c r="J333" s="78" t="s">
        <v>705</v>
      </c>
      <c r="K333" s="90">
        <v>100</v>
      </c>
      <c r="L333" s="117"/>
      <c r="M333" s="106">
        <f t="shared" si="203"/>
        <v>0</v>
      </c>
      <c r="N333" s="56">
        <f t="shared" si="204"/>
        <v>0</v>
      </c>
      <c r="O333" s="56">
        <f t="shared" si="207"/>
        <v>0</v>
      </c>
      <c r="P333" s="179">
        <f t="shared" si="208"/>
        <v>0</v>
      </c>
      <c r="R333" s="56"/>
    </row>
    <row r="334" spans="1:18" s="2" customFormat="1" ht="111.75" customHeight="1" x14ac:dyDescent="0.3">
      <c r="A334" s="5">
        <f t="shared" si="209"/>
        <v>26</v>
      </c>
      <c r="B334" s="14"/>
      <c r="C334" s="25"/>
      <c r="D334" s="39" t="s">
        <v>171</v>
      </c>
      <c r="E334" s="48"/>
      <c r="F334" s="52"/>
      <c r="G334" s="112">
        <v>9785912825569</v>
      </c>
      <c r="H334" s="67">
        <v>26</v>
      </c>
      <c r="I334" s="71">
        <f t="shared" si="202"/>
        <v>13</v>
      </c>
      <c r="J334" s="78" t="s">
        <v>542</v>
      </c>
      <c r="K334" s="90">
        <v>100</v>
      </c>
      <c r="L334" s="117"/>
      <c r="M334" s="106">
        <f t="shared" si="203"/>
        <v>0</v>
      </c>
      <c r="N334" s="56">
        <f t="shared" si="204"/>
        <v>0</v>
      </c>
      <c r="O334" s="56">
        <f t="shared" si="207"/>
        <v>0</v>
      </c>
      <c r="P334" s="179">
        <f t="shared" si="208"/>
        <v>0</v>
      </c>
      <c r="R334" s="56"/>
    </row>
    <row r="335" spans="1:18" s="2" customFormat="1" ht="111.75" customHeight="1" x14ac:dyDescent="0.3">
      <c r="A335" s="5">
        <f t="shared" si="209"/>
        <v>27</v>
      </c>
      <c r="B335" s="14"/>
      <c r="C335" s="142"/>
      <c r="D335" s="39" t="s">
        <v>767</v>
      </c>
      <c r="E335" s="46" t="s">
        <v>470</v>
      </c>
      <c r="F335" s="52"/>
      <c r="G335" s="112">
        <v>9785000338605</v>
      </c>
      <c r="H335" s="67">
        <v>26</v>
      </c>
      <c r="I335" s="71">
        <f t="shared" si="202"/>
        <v>13</v>
      </c>
      <c r="J335" s="78" t="s">
        <v>705</v>
      </c>
      <c r="K335" s="90">
        <v>100</v>
      </c>
      <c r="L335" s="117"/>
      <c r="M335" s="106">
        <f t="shared" si="203"/>
        <v>0</v>
      </c>
      <c r="N335" s="56">
        <f t="shared" si="204"/>
        <v>0</v>
      </c>
      <c r="O335" s="56">
        <f t="shared" si="207"/>
        <v>0</v>
      </c>
      <c r="P335" s="179">
        <f t="shared" si="208"/>
        <v>0</v>
      </c>
      <c r="R335" s="56"/>
    </row>
    <row r="336" spans="1:18" s="2" customFormat="1" ht="111.75" customHeight="1" x14ac:dyDescent="0.3">
      <c r="A336" s="5">
        <f t="shared" si="209"/>
        <v>28</v>
      </c>
      <c r="B336" s="14" t="s">
        <v>11</v>
      </c>
      <c r="C336" s="25"/>
      <c r="D336" s="39" t="s">
        <v>95</v>
      </c>
      <c r="E336" s="46" t="s">
        <v>470</v>
      </c>
      <c r="F336" s="52"/>
      <c r="G336" s="112">
        <v>9785912826801</v>
      </c>
      <c r="H336" s="67">
        <v>26</v>
      </c>
      <c r="I336" s="71">
        <f t="shared" si="202"/>
        <v>13</v>
      </c>
      <c r="J336" s="78" t="s">
        <v>543</v>
      </c>
      <c r="K336" s="90">
        <v>100</v>
      </c>
      <c r="L336" s="117"/>
      <c r="M336" s="106">
        <f t="shared" si="203"/>
        <v>0</v>
      </c>
      <c r="N336" s="56">
        <f t="shared" si="204"/>
        <v>0</v>
      </c>
      <c r="O336" s="56">
        <f t="shared" si="207"/>
        <v>0</v>
      </c>
      <c r="P336" s="179">
        <f t="shared" si="208"/>
        <v>0</v>
      </c>
      <c r="R336" s="56"/>
    </row>
    <row r="337" spans="1:18" s="2" customFormat="1" ht="111.75" customHeight="1" x14ac:dyDescent="0.3">
      <c r="A337" s="5">
        <f t="shared" si="209"/>
        <v>29</v>
      </c>
      <c r="B337" s="14" t="s">
        <v>11</v>
      </c>
      <c r="C337" s="113" t="s">
        <v>801</v>
      </c>
      <c r="D337" s="39" t="s">
        <v>172</v>
      </c>
      <c r="E337" s="29"/>
      <c r="F337" s="52"/>
      <c r="G337" s="112">
        <v>9785912825576</v>
      </c>
      <c r="H337" s="67">
        <v>26</v>
      </c>
      <c r="I337" s="71">
        <f t="shared" si="202"/>
        <v>13</v>
      </c>
      <c r="J337" s="78" t="s">
        <v>912</v>
      </c>
      <c r="K337" s="90">
        <v>100</v>
      </c>
      <c r="L337" s="117"/>
      <c r="M337" s="106">
        <f t="shared" si="203"/>
        <v>0</v>
      </c>
      <c r="N337" s="56">
        <f t="shared" si="204"/>
        <v>0</v>
      </c>
      <c r="O337" s="56">
        <f t="shared" si="207"/>
        <v>0</v>
      </c>
      <c r="P337" s="179">
        <f t="shared" si="208"/>
        <v>0</v>
      </c>
      <c r="R337" s="56"/>
    </row>
    <row r="338" spans="1:18" s="2" customFormat="1" ht="111.75" customHeight="1" x14ac:dyDescent="0.3">
      <c r="A338" s="5">
        <f t="shared" si="209"/>
        <v>30</v>
      </c>
      <c r="B338" s="14"/>
      <c r="C338" s="113" t="s">
        <v>30</v>
      </c>
      <c r="D338" s="39" t="s">
        <v>175</v>
      </c>
      <c r="E338" s="29"/>
      <c r="F338" s="52"/>
      <c r="G338" s="112">
        <v>9785000335048</v>
      </c>
      <c r="H338" s="67">
        <v>26</v>
      </c>
      <c r="I338" s="71">
        <f t="shared" si="202"/>
        <v>13</v>
      </c>
      <c r="J338" s="78" t="s">
        <v>540</v>
      </c>
      <c r="K338" s="90">
        <v>100</v>
      </c>
      <c r="L338" s="117"/>
      <c r="M338" s="106">
        <f t="shared" si="203"/>
        <v>0</v>
      </c>
      <c r="N338" s="56">
        <f t="shared" si="204"/>
        <v>0</v>
      </c>
      <c r="O338" s="56">
        <f t="shared" si="207"/>
        <v>0</v>
      </c>
      <c r="P338" s="179">
        <f t="shared" si="208"/>
        <v>0</v>
      </c>
      <c r="R338" s="56"/>
    </row>
    <row r="339" spans="1:18" s="2" customFormat="1" ht="36" customHeight="1" x14ac:dyDescent="0.3">
      <c r="A339" s="5"/>
      <c r="B339" s="14"/>
      <c r="C339" s="30"/>
      <c r="D339" s="206" t="s">
        <v>135</v>
      </c>
      <c r="E339" s="115"/>
      <c r="F339" s="288" t="s">
        <v>653</v>
      </c>
      <c r="G339" s="288"/>
      <c r="H339" s="288"/>
      <c r="I339" s="288"/>
      <c r="J339" s="288"/>
      <c r="K339" s="326"/>
      <c r="L339" s="102"/>
      <c r="M339" s="106"/>
      <c r="O339" s="56"/>
      <c r="P339" s="179"/>
      <c r="R339" s="56"/>
    </row>
    <row r="340" spans="1:18" s="2" customFormat="1" ht="111.75" customHeight="1" x14ac:dyDescent="0.3">
      <c r="A340" s="5">
        <f>A338+1</f>
        <v>31</v>
      </c>
      <c r="B340" s="14" t="s">
        <v>11</v>
      </c>
      <c r="C340" s="26" t="s">
        <v>30</v>
      </c>
      <c r="D340" s="39" t="s">
        <v>151</v>
      </c>
      <c r="E340" s="29"/>
      <c r="F340" s="52"/>
      <c r="G340" s="112">
        <v>9785912822599</v>
      </c>
      <c r="H340" s="67">
        <v>26</v>
      </c>
      <c r="I340" s="71">
        <f t="shared" ref="I340:I355" si="210">ROUND((100-$L$4)/100*H340,1)</f>
        <v>13</v>
      </c>
      <c r="J340" s="78" t="s">
        <v>852</v>
      </c>
      <c r="K340" s="90">
        <v>100</v>
      </c>
      <c r="L340" s="117"/>
      <c r="M340" s="106">
        <f>L340*I340</f>
        <v>0</v>
      </c>
      <c r="N340" s="56">
        <f t="shared" ref="N340:N355" si="211">L340*2.2/100</f>
        <v>0</v>
      </c>
      <c r="O340" s="56">
        <f>TRUNC(L340/K340,0)*K340</f>
        <v>0</v>
      </c>
      <c r="P340" s="179">
        <f>L340-O340</f>
        <v>0</v>
      </c>
      <c r="R340" s="56"/>
    </row>
    <row r="341" spans="1:18" s="2" customFormat="1" ht="111.75" customHeight="1" x14ac:dyDescent="0.3">
      <c r="A341" s="5">
        <f>A340+1</f>
        <v>32</v>
      </c>
      <c r="B341" s="14"/>
      <c r="C341" s="142"/>
      <c r="D341" s="39" t="s">
        <v>855</v>
      </c>
      <c r="E341" s="46" t="s">
        <v>470</v>
      </c>
      <c r="F341" s="52"/>
      <c r="G341" s="112">
        <v>9785912827297</v>
      </c>
      <c r="H341" s="67">
        <v>26</v>
      </c>
      <c r="I341" s="71">
        <f t="shared" ref="I341" si="212">ROUND((100-$L$4)/100*H341,1)</f>
        <v>13</v>
      </c>
      <c r="J341" s="78" t="s">
        <v>852</v>
      </c>
      <c r="K341" s="90">
        <v>100</v>
      </c>
      <c r="L341" s="117"/>
      <c r="M341" s="106">
        <f>L341*I341</f>
        <v>0</v>
      </c>
      <c r="N341" s="56">
        <f t="shared" si="211"/>
        <v>0</v>
      </c>
      <c r="O341" s="56">
        <f t="shared" ref="O341:O345" si="213">TRUNC(L341/K341,0)*K341</f>
        <v>0</v>
      </c>
      <c r="P341" s="179">
        <f t="shared" ref="P341:P345" si="214">L341-O341</f>
        <v>0</v>
      </c>
      <c r="R341" s="56"/>
    </row>
    <row r="342" spans="1:18" s="2" customFormat="1" ht="111.75" customHeight="1" x14ac:dyDescent="0.3">
      <c r="A342" s="5">
        <f>A341+1</f>
        <v>33</v>
      </c>
      <c r="B342" s="14"/>
      <c r="C342" s="25"/>
      <c r="D342" s="39" t="s">
        <v>153</v>
      </c>
      <c r="E342" s="29"/>
      <c r="F342" s="52"/>
      <c r="G342" s="112">
        <v>9785912827303</v>
      </c>
      <c r="H342" s="67">
        <v>26</v>
      </c>
      <c r="I342" s="71">
        <f t="shared" si="210"/>
        <v>13</v>
      </c>
      <c r="J342" s="78" t="s">
        <v>542</v>
      </c>
      <c r="K342" s="90">
        <v>100</v>
      </c>
      <c r="L342" s="117"/>
      <c r="M342" s="106">
        <f t="shared" ref="M342:M355" si="215">L342*I342</f>
        <v>0</v>
      </c>
      <c r="N342" s="56">
        <f t="shared" si="211"/>
        <v>0</v>
      </c>
      <c r="O342" s="56">
        <f t="shared" si="213"/>
        <v>0</v>
      </c>
      <c r="P342" s="179">
        <f t="shared" si="214"/>
        <v>0</v>
      </c>
      <c r="R342" s="56"/>
    </row>
    <row r="343" spans="1:18" s="2" customFormat="1" ht="111.75" customHeight="1" x14ac:dyDescent="0.3">
      <c r="A343" s="5">
        <f t="shared" ref="A343:A355" si="216">A342+1</f>
        <v>34</v>
      </c>
      <c r="B343" s="14" t="s">
        <v>11</v>
      </c>
      <c r="C343" s="25"/>
      <c r="D343" s="39" t="s">
        <v>154</v>
      </c>
      <c r="E343" s="50"/>
      <c r="F343" s="50"/>
      <c r="G343" s="112">
        <v>9785912822728</v>
      </c>
      <c r="H343" s="67">
        <v>26</v>
      </c>
      <c r="I343" s="71">
        <f t="shared" si="210"/>
        <v>13</v>
      </c>
      <c r="J343" s="78" t="s">
        <v>542</v>
      </c>
      <c r="K343" s="90">
        <v>100</v>
      </c>
      <c r="L343" s="117"/>
      <c r="M343" s="106">
        <f t="shared" si="215"/>
        <v>0</v>
      </c>
      <c r="N343" s="56">
        <f t="shared" si="211"/>
        <v>0</v>
      </c>
      <c r="O343" s="56">
        <f t="shared" si="213"/>
        <v>0</v>
      </c>
      <c r="P343" s="179">
        <f t="shared" si="214"/>
        <v>0</v>
      </c>
      <c r="R343" s="56"/>
    </row>
    <row r="344" spans="1:18" s="2" customFormat="1" ht="111.75" customHeight="1" x14ac:dyDescent="0.3">
      <c r="A344" s="5">
        <f t="shared" si="216"/>
        <v>35</v>
      </c>
      <c r="B344" s="14"/>
      <c r="C344" s="142"/>
      <c r="D344" s="39" t="s">
        <v>853</v>
      </c>
      <c r="E344" s="46" t="s">
        <v>470</v>
      </c>
      <c r="F344" s="50"/>
      <c r="G344" s="112">
        <v>9785912825521</v>
      </c>
      <c r="H344" s="67">
        <v>26</v>
      </c>
      <c r="I344" s="71">
        <f t="shared" ref="I344" si="217">ROUND((100-$L$4)/100*H344,1)</f>
        <v>13</v>
      </c>
      <c r="J344" s="78" t="s">
        <v>852</v>
      </c>
      <c r="K344" s="90">
        <v>100</v>
      </c>
      <c r="L344" s="117"/>
      <c r="M344" s="106">
        <f t="shared" ref="M344" si="218">L344*I344</f>
        <v>0</v>
      </c>
      <c r="N344" s="56">
        <f t="shared" si="211"/>
        <v>0</v>
      </c>
      <c r="O344" s="56">
        <f t="shared" si="213"/>
        <v>0</v>
      </c>
      <c r="P344" s="179">
        <f t="shared" si="214"/>
        <v>0</v>
      </c>
      <c r="R344" s="56"/>
    </row>
    <row r="345" spans="1:18" s="2" customFormat="1" ht="111.75" customHeight="1" x14ac:dyDescent="0.3">
      <c r="A345" s="5">
        <f t="shared" si="216"/>
        <v>36</v>
      </c>
      <c r="B345" s="14"/>
      <c r="C345" s="25"/>
      <c r="D345" s="39" t="s">
        <v>156</v>
      </c>
      <c r="E345" s="46" t="s">
        <v>470</v>
      </c>
      <c r="F345" s="50"/>
      <c r="G345" s="112">
        <v>9785912827327</v>
      </c>
      <c r="H345" s="67">
        <v>26</v>
      </c>
      <c r="I345" s="71">
        <f t="shared" si="210"/>
        <v>13</v>
      </c>
      <c r="J345" s="78" t="s">
        <v>542</v>
      </c>
      <c r="K345" s="92">
        <v>100</v>
      </c>
      <c r="L345" s="117"/>
      <c r="M345" s="106">
        <f t="shared" si="215"/>
        <v>0</v>
      </c>
      <c r="N345" s="56">
        <f t="shared" si="211"/>
        <v>0</v>
      </c>
      <c r="O345" s="56">
        <f t="shared" si="213"/>
        <v>0</v>
      </c>
      <c r="P345" s="179">
        <f t="shared" si="214"/>
        <v>0</v>
      </c>
      <c r="R345" s="56"/>
    </row>
    <row r="346" spans="1:18" s="2" customFormat="1" ht="111.75" customHeight="1" x14ac:dyDescent="0.3">
      <c r="A346" s="5">
        <f t="shared" si="216"/>
        <v>37</v>
      </c>
      <c r="B346" s="14" t="s">
        <v>11</v>
      </c>
      <c r="C346" s="26" t="s">
        <v>30</v>
      </c>
      <c r="D346" s="39" t="s">
        <v>723</v>
      </c>
      <c r="E346" s="50"/>
      <c r="F346" s="50"/>
      <c r="G346" s="112">
        <v>9785912824418</v>
      </c>
      <c r="H346" s="67">
        <v>26</v>
      </c>
      <c r="I346" s="71">
        <f t="shared" si="210"/>
        <v>13</v>
      </c>
      <c r="J346" s="78" t="s">
        <v>705</v>
      </c>
      <c r="K346" s="90">
        <v>100</v>
      </c>
      <c r="L346" s="117"/>
      <c r="M346" s="106">
        <f t="shared" si="215"/>
        <v>0</v>
      </c>
      <c r="N346" s="56">
        <f t="shared" si="211"/>
        <v>0</v>
      </c>
      <c r="O346" s="56">
        <f t="shared" ref="O346:O355" si="219">TRUNC(L346/K346,0)*K346</f>
        <v>0</v>
      </c>
      <c r="P346" s="179">
        <f t="shared" ref="P346:P355" si="220">L346-O346</f>
        <v>0</v>
      </c>
      <c r="R346" s="56"/>
    </row>
    <row r="347" spans="1:18" s="2" customFormat="1" ht="111.75" customHeight="1" x14ac:dyDescent="0.3">
      <c r="A347" s="5">
        <f t="shared" si="216"/>
        <v>38</v>
      </c>
      <c r="B347" s="14" t="s">
        <v>11</v>
      </c>
      <c r="C347" s="26" t="s">
        <v>30</v>
      </c>
      <c r="D347" s="39" t="s">
        <v>802</v>
      </c>
      <c r="E347" s="50"/>
      <c r="F347" s="52"/>
      <c r="G347" s="112">
        <v>9785912822735</v>
      </c>
      <c r="H347" s="67">
        <v>26</v>
      </c>
      <c r="I347" s="71">
        <f t="shared" si="210"/>
        <v>13</v>
      </c>
      <c r="J347" s="78" t="s">
        <v>852</v>
      </c>
      <c r="K347" s="90">
        <v>100</v>
      </c>
      <c r="L347" s="117"/>
      <c r="M347" s="106">
        <f t="shared" si="215"/>
        <v>0</v>
      </c>
      <c r="N347" s="56">
        <f t="shared" si="211"/>
        <v>0</v>
      </c>
      <c r="O347" s="56">
        <f t="shared" si="219"/>
        <v>0</v>
      </c>
      <c r="P347" s="179">
        <f t="shared" si="220"/>
        <v>0</v>
      </c>
      <c r="R347" s="56"/>
    </row>
    <row r="348" spans="1:18" s="2" customFormat="1" ht="111.75" customHeight="1" x14ac:dyDescent="0.3">
      <c r="A348" s="5">
        <f t="shared" si="216"/>
        <v>39</v>
      </c>
      <c r="B348" s="14" t="s">
        <v>11</v>
      </c>
      <c r="C348" s="25"/>
      <c r="D348" s="39" t="s">
        <v>157</v>
      </c>
      <c r="E348" s="49"/>
      <c r="F348" s="50"/>
      <c r="G348" s="112">
        <v>9785912826108</v>
      </c>
      <c r="H348" s="67">
        <v>26</v>
      </c>
      <c r="I348" s="71">
        <f t="shared" si="210"/>
        <v>13</v>
      </c>
      <c r="J348" s="78" t="s">
        <v>542</v>
      </c>
      <c r="K348" s="90">
        <v>100</v>
      </c>
      <c r="L348" s="117"/>
      <c r="M348" s="106">
        <f t="shared" si="215"/>
        <v>0</v>
      </c>
      <c r="N348" s="56">
        <f t="shared" si="211"/>
        <v>0</v>
      </c>
      <c r="O348" s="56">
        <f t="shared" si="219"/>
        <v>0</v>
      </c>
      <c r="P348" s="179">
        <f t="shared" si="220"/>
        <v>0</v>
      </c>
      <c r="R348" s="56"/>
    </row>
    <row r="349" spans="1:18" s="2" customFormat="1" ht="111.75" customHeight="1" x14ac:dyDescent="0.3">
      <c r="A349" s="5">
        <f t="shared" si="216"/>
        <v>40</v>
      </c>
      <c r="B349" s="14" t="s">
        <v>11</v>
      </c>
      <c r="C349" s="25"/>
      <c r="D349" s="39" t="s">
        <v>165</v>
      </c>
      <c r="E349" s="29"/>
      <c r="F349" s="60"/>
      <c r="G349" s="112">
        <v>9785912824449</v>
      </c>
      <c r="H349" s="67">
        <v>26</v>
      </c>
      <c r="I349" s="71">
        <f t="shared" si="210"/>
        <v>13</v>
      </c>
      <c r="J349" s="78" t="s">
        <v>542</v>
      </c>
      <c r="K349" s="90">
        <v>100</v>
      </c>
      <c r="L349" s="117"/>
      <c r="M349" s="106">
        <f t="shared" si="215"/>
        <v>0</v>
      </c>
      <c r="N349" s="56">
        <f t="shared" si="211"/>
        <v>0</v>
      </c>
      <c r="O349" s="56">
        <f t="shared" si="219"/>
        <v>0</v>
      </c>
      <c r="P349" s="179">
        <f t="shared" si="220"/>
        <v>0</v>
      </c>
      <c r="R349" s="56"/>
    </row>
    <row r="350" spans="1:18" s="2" customFormat="1" ht="111.75" customHeight="1" x14ac:dyDescent="0.3">
      <c r="A350" s="5">
        <f t="shared" si="216"/>
        <v>41</v>
      </c>
      <c r="B350" s="14"/>
      <c r="C350" s="30"/>
      <c r="D350" s="39" t="s">
        <v>166</v>
      </c>
      <c r="E350" s="46" t="s">
        <v>470</v>
      </c>
      <c r="F350" s="50"/>
      <c r="G350" s="112">
        <v>9785000335222</v>
      </c>
      <c r="H350" s="67">
        <v>26</v>
      </c>
      <c r="I350" s="71">
        <f t="shared" si="210"/>
        <v>13</v>
      </c>
      <c r="J350" s="78" t="s">
        <v>541</v>
      </c>
      <c r="K350" s="90">
        <v>100</v>
      </c>
      <c r="L350" s="117"/>
      <c r="M350" s="106">
        <f t="shared" si="215"/>
        <v>0</v>
      </c>
      <c r="N350" s="56">
        <f t="shared" si="211"/>
        <v>0</v>
      </c>
      <c r="O350" s="56">
        <f t="shared" si="219"/>
        <v>0</v>
      </c>
      <c r="P350" s="179">
        <f t="shared" si="220"/>
        <v>0</v>
      </c>
      <c r="R350" s="56"/>
    </row>
    <row r="351" spans="1:18" s="2" customFormat="1" ht="111.75" customHeight="1" x14ac:dyDescent="0.3">
      <c r="A351" s="5">
        <f t="shared" si="216"/>
        <v>42</v>
      </c>
      <c r="B351" s="14" t="s">
        <v>11</v>
      </c>
      <c r="C351" s="25"/>
      <c r="D351" s="39" t="s">
        <v>167</v>
      </c>
      <c r="E351" s="29"/>
      <c r="F351" s="50"/>
      <c r="G351" s="112">
        <v>9785912826139</v>
      </c>
      <c r="H351" s="67">
        <v>26</v>
      </c>
      <c r="I351" s="71">
        <f t="shared" si="210"/>
        <v>13</v>
      </c>
      <c r="J351" s="78" t="s">
        <v>542</v>
      </c>
      <c r="K351" s="90">
        <v>100</v>
      </c>
      <c r="L351" s="117"/>
      <c r="M351" s="106">
        <f t="shared" si="215"/>
        <v>0</v>
      </c>
      <c r="N351" s="56">
        <f t="shared" si="211"/>
        <v>0</v>
      </c>
      <c r="O351" s="56">
        <f t="shared" si="219"/>
        <v>0</v>
      </c>
      <c r="P351" s="179">
        <f t="shared" si="220"/>
        <v>0</v>
      </c>
      <c r="R351" s="56"/>
    </row>
    <row r="352" spans="1:18" s="2" customFormat="1" ht="111.75" customHeight="1" x14ac:dyDescent="0.3">
      <c r="A352" s="5">
        <f t="shared" si="216"/>
        <v>43</v>
      </c>
      <c r="B352" s="14" t="s">
        <v>11</v>
      </c>
      <c r="C352" s="25"/>
      <c r="D352" s="39" t="s">
        <v>168</v>
      </c>
      <c r="E352" s="24"/>
      <c r="F352" s="50"/>
      <c r="G352" s="112">
        <v>9785912826146</v>
      </c>
      <c r="H352" s="67">
        <v>26</v>
      </c>
      <c r="I352" s="71">
        <f t="shared" si="210"/>
        <v>13</v>
      </c>
      <c r="J352" s="78"/>
      <c r="K352" s="90">
        <v>100</v>
      </c>
      <c r="L352" s="117"/>
      <c r="M352" s="106">
        <f t="shared" si="215"/>
        <v>0</v>
      </c>
      <c r="N352" s="56">
        <f t="shared" si="211"/>
        <v>0</v>
      </c>
      <c r="O352" s="56">
        <f t="shared" si="219"/>
        <v>0</v>
      </c>
      <c r="P352" s="179">
        <f t="shared" si="220"/>
        <v>0</v>
      </c>
      <c r="R352" s="56"/>
    </row>
    <row r="353" spans="1:18" s="2" customFormat="1" ht="111.75" customHeight="1" x14ac:dyDescent="0.3">
      <c r="A353" s="5">
        <f t="shared" si="216"/>
        <v>44</v>
      </c>
      <c r="B353" s="14"/>
      <c r="C353" s="26" t="s">
        <v>30</v>
      </c>
      <c r="D353" s="39" t="s">
        <v>857</v>
      </c>
      <c r="E353" s="24"/>
      <c r="F353" s="50"/>
      <c r="G353" s="112">
        <v>9785912827334</v>
      </c>
      <c r="H353" s="67">
        <v>26</v>
      </c>
      <c r="I353" s="71">
        <f t="shared" ref="I353" si="221">ROUND((100-$L$4)/100*H353,1)</f>
        <v>13</v>
      </c>
      <c r="J353" s="78" t="s">
        <v>852</v>
      </c>
      <c r="K353" s="90">
        <v>100</v>
      </c>
      <c r="L353" s="117"/>
      <c r="M353" s="106">
        <f t="shared" ref="M353" si="222">L353*I353</f>
        <v>0</v>
      </c>
      <c r="N353" s="56">
        <f t="shared" si="211"/>
        <v>0</v>
      </c>
      <c r="O353" s="56">
        <f t="shared" si="219"/>
        <v>0</v>
      </c>
      <c r="P353" s="179">
        <f t="shared" si="220"/>
        <v>0</v>
      </c>
      <c r="R353" s="162"/>
    </row>
    <row r="354" spans="1:18" s="10" customFormat="1" ht="111.75" customHeight="1" x14ac:dyDescent="0.3">
      <c r="A354" s="5">
        <f t="shared" si="216"/>
        <v>45</v>
      </c>
      <c r="B354" s="14" t="s">
        <v>11</v>
      </c>
      <c r="C354" s="25"/>
      <c r="D354" s="39" t="s">
        <v>173</v>
      </c>
      <c r="E354" s="48"/>
      <c r="F354" s="50"/>
      <c r="G354" s="112">
        <v>9785912823305</v>
      </c>
      <c r="H354" s="67">
        <v>26</v>
      </c>
      <c r="I354" s="71">
        <f t="shared" si="210"/>
        <v>13</v>
      </c>
      <c r="J354" s="78"/>
      <c r="K354" s="90">
        <v>100</v>
      </c>
      <c r="L354" s="117"/>
      <c r="M354" s="106">
        <f t="shared" si="215"/>
        <v>0</v>
      </c>
      <c r="N354" s="56">
        <f t="shared" si="211"/>
        <v>0</v>
      </c>
      <c r="O354" s="56">
        <f t="shared" si="219"/>
        <v>0</v>
      </c>
      <c r="P354" s="179">
        <f t="shared" si="220"/>
        <v>0</v>
      </c>
      <c r="R354" s="56"/>
    </row>
    <row r="355" spans="1:18" s="2" customFormat="1" ht="111.75" customHeight="1" x14ac:dyDescent="0.3">
      <c r="A355" s="5">
        <f t="shared" si="216"/>
        <v>46</v>
      </c>
      <c r="B355" s="14" t="s">
        <v>11</v>
      </c>
      <c r="C355" s="25"/>
      <c r="D355" s="39" t="s">
        <v>176</v>
      </c>
      <c r="E355" s="46" t="s">
        <v>470</v>
      </c>
      <c r="F355" s="48"/>
      <c r="G355" s="112">
        <v>9785912822759</v>
      </c>
      <c r="H355" s="67">
        <v>26</v>
      </c>
      <c r="I355" s="71">
        <f t="shared" si="210"/>
        <v>13</v>
      </c>
      <c r="J355" s="78" t="s">
        <v>542</v>
      </c>
      <c r="K355" s="90">
        <v>100</v>
      </c>
      <c r="L355" s="117"/>
      <c r="M355" s="106">
        <f t="shared" si="215"/>
        <v>0</v>
      </c>
      <c r="N355" s="56">
        <f t="shared" si="211"/>
        <v>0</v>
      </c>
      <c r="O355" s="56">
        <f t="shared" si="219"/>
        <v>0</v>
      </c>
      <c r="P355" s="179">
        <f t="shared" si="220"/>
        <v>0</v>
      </c>
      <c r="R355" s="56"/>
    </row>
    <row r="356" spans="1:18" s="2" customFormat="1" ht="29.25" customHeight="1" x14ac:dyDescent="0.3">
      <c r="A356" s="291" t="s">
        <v>587</v>
      </c>
      <c r="B356" s="292"/>
      <c r="C356" s="292"/>
      <c r="D356" s="292"/>
      <c r="E356" s="199"/>
      <c r="F356" s="289" t="s">
        <v>588</v>
      </c>
      <c r="G356" s="289"/>
      <c r="H356" s="289"/>
      <c r="I356" s="289"/>
      <c r="J356" s="289"/>
      <c r="K356" s="290"/>
      <c r="L356" s="102"/>
      <c r="M356" s="106"/>
      <c r="N356" s="56"/>
      <c r="O356" s="56"/>
      <c r="P356" s="56"/>
      <c r="R356" s="56"/>
    </row>
    <row r="357" spans="1:18" s="2" customFormat="1" ht="34.5" customHeight="1" x14ac:dyDescent="0.3">
      <c r="A357" s="7"/>
      <c r="B357" s="16"/>
      <c r="C357" s="312" t="s">
        <v>131</v>
      </c>
      <c r="D357" s="312"/>
      <c r="E357" s="115"/>
      <c r="F357" s="170"/>
      <c r="G357" s="170"/>
      <c r="H357" s="170"/>
      <c r="I357" s="170"/>
      <c r="J357" s="170"/>
      <c r="K357" s="160"/>
      <c r="L357" s="102"/>
      <c r="M357" s="106"/>
      <c r="O357" s="56"/>
      <c r="P357" s="56"/>
      <c r="R357" s="56"/>
    </row>
    <row r="358" spans="1:18" s="2" customFormat="1" ht="111.75" customHeight="1" x14ac:dyDescent="0.3">
      <c r="A358" s="4">
        <v>1</v>
      </c>
      <c r="B358" s="14" t="s">
        <v>11</v>
      </c>
      <c r="C358" s="26" t="s">
        <v>30</v>
      </c>
      <c r="D358" s="39" t="s">
        <v>141</v>
      </c>
      <c r="E358" s="48"/>
      <c r="F358" s="52" t="s">
        <v>987</v>
      </c>
      <c r="G358" s="112">
        <v>9785912822032</v>
      </c>
      <c r="H358" s="67">
        <v>24</v>
      </c>
      <c r="I358" s="71">
        <f>ROUND((100-$L$4)/100*H358,1)</f>
        <v>12</v>
      </c>
      <c r="J358" s="78" t="s">
        <v>705</v>
      </c>
      <c r="K358" s="90">
        <v>100</v>
      </c>
      <c r="L358" s="98"/>
      <c r="M358" s="106">
        <f>L358*I358</f>
        <v>0</v>
      </c>
      <c r="N358" s="56">
        <f>L358*1.8/100</f>
        <v>0</v>
      </c>
      <c r="O358" s="56">
        <f>TRUNC(L358/K358,0)*K358</f>
        <v>0</v>
      </c>
      <c r="P358" s="179">
        <f>L358-O358</f>
        <v>0</v>
      </c>
      <c r="R358" s="56"/>
    </row>
    <row r="359" spans="1:18" s="2" customFormat="1" ht="111.75" customHeight="1" x14ac:dyDescent="0.3">
      <c r="A359" s="4">
        <f>A358+1</f>
        <v>2</v>
      </c>
      <c r="B359" s="14" t="s">
        <v>11</v>
      </c>
      <c r="C359" s="25"/>
      <c r="D359" s="39" t="s">
        <v>177</v>
      </c>
      <c r="E359" s="48"/>
      <c r="F359" s="52" t="s">
        <v>987</v>
      </c>
      <c r="G359" s="112">
        <v>9785912825965</v>
      </c>
      <c r="H359" s="67">
        <v>24</v>
      </c>
      <c r="I359" s="71">
        <f>ROUND((100-$L$4)/100*H359,1)</f>
        <v>12</v>
      </c>
      <c r="J359" s="78" t="s">
        <v>545</v>
      </c>
      <c r="K359" s="90">
        <v>100</v>
      </c>
      <c r="L359" s="98"/>
      <c r="M359" s="106">
        <f>L359*I359</f>
        <v>0</v>
      </c>
      <c r="N359" s="56">
        <f>L359*1.8/100</f>
        <v>0</v>
      </c>
      <c r="O359" s="56">
        <f>TRUNC(L359/K359,0)*K359</f>
        <v>0</v>
      </c>
      <c r="P359" s="179">
        <f>L359-O359</f>
        <v>0</v>
      </c>
      <c r="R359" s="56"/>
    </row>
    <row r="360" spans="1:18" s="2" customFormat="1" ht="111.75" customHeight="1" x14ac:dyDescent="0.3">
      <c r="A360" s="4">
        <f>A359+1</f>
        <v>3</v>
      </c>
      <c r="B360" s="14"/>
      <c r="C360" s="26" t="s">
        <v>30</v>
      </c>
      <c r="D360" s="39" t="s">
        <v>180</v>
      </c>
      <c r="E360" s="46" t="s">
        <v>470</v>
      </c>
      <c r="F360" s="52" t="s">
        <v>987</v>
      </c>
      <c r="G360" s="112">
        <v>9785912826009</v>
      </c>
      <c r="H360" s="67">
        <v>24</v>
      </c>
      <c r="I360" s="71">
        <f>ROUND((100-$L$4)/100*H360,1)</f>
        <v>12</v>
      </c>
      <c r="J360" s="78" t="s">
        <v>542</v>
      </c>
      <c r="K360" s="90">
        <v>100</v>
      </c>
      <c r="L360" s="98"/>
      <c r="M360" s="106">
        <f>L360*I360</f>
        <v>0</v>
      </c>
      <c r="N360" s="56">
        <f>L360*1.8/100</f>
        <v>0</v>
      </c>
      <c r="O360" s="56">
        <f>TRUNC(L360/K360,0)*K360</f>
        <v>0</v>
      </c>
      <c r="P360" s="179">
        <f>L360-O360</f>
        <v>0</v>
      </c>
      <c r="R360" s="56"/>
    </row>
    <row r="361" spans="1:18" s="2" customFormat="1" ht="111.75" customHeight="1" x14ac:dyDescent="0.3">
      <c r="A361" s="4">
        <f>A360+1</f>
        <v>4</v>
      </c>
      <c r="B361" s="14" t="s">
        <v>11</v>
      </c>
      <c r="C361" s="26" t="s">
        <v>30</v>
      </c>
      <c r="D361" s="39" t="s">
        <v>56</v>
      </c>
      <c r="E361" s="48"/>
      <c r="F361" s="52" t="s">
        <v>486</v>
      </c>
      <c r="G361" s="112">
        <v>9785912827440</v>
      </c>
      <c r="H361" s="67">
        <v>24</v>
      </c>
      <c r="I361" s="71">
        <f>ROUND((100-$L$4)/100*H361,1)</f>
        <v>12</v>
      </c>
      <c r="J361" s="78" t="s">
        <v>705</v>
      </c>
      <c r="K361" s="90">
        <v>100</v>
      </c>
      <c r="L361" s="98"/>
      <c r="M361" s="106">
        <f>L361*I361</f>
        <v>0</v>
      </c>
      <c r="N361" s="56">
        <f>L361*1.8/100</f>
        <v>0</v>
      </c>
      <c r="O361" s="56">
        <f>TRUNC(L361/K361,0)*K361</f>
        <v>0</v>
      </c>
      <c r="P361" s="179">
        <f>L361-O361</f>
        <v>0</v>
      </c>
      <c r="R361" s="56"/>
    </row>
    <row r="362" spans="1:18" s="2" customFormat="1" ht="40.5" customHeight="1" x14ac:dyDescent="0.3">
      <c r="A362" s="4"/>
      <c r="B362" s="14"/>
      <c r="C362" s="313" t="s">
        <v>126</v>
      </c>
      <c r="D362" s="312"/>
      <c r="E362" s="115"/>
      <c r="F362" s="289" t="s">
        <v>588</v>
      </c>
      <c r="G362" s="289"/>
      <c r="H362" s="289"/>
      <c r="I362" s="289"/>
      <c r="J362" s="289"/>
      <c r="K362" s="290"/>
      <c r="L362" s="98"/>
      <c r="M362" s="106"/>
      <c r="N362" s="56"/>
      <c r="O362" s="56"/>
      <c r="P362" s="179"/>
      <c r="R362" s="56"/>
    </row>
    <row r="363" spans="1:18" s="2" customFormat="1" ht="111.75" customHeight="1" x14ac:dyDescent="0.3">
      <c r="A363" s="4">
        <v>5</v>
      </c>
      <c r="B363" s="14"/>
      <c r="C363" s="26" t="s">
        <v>30</v>
      </c>
      <c r="D363" s="39" t="s">
        <v>192</v>
      </c>
      <c r="E363" s="46" t="s">
        <v>470</v>
      </c>
      <c r="F363" s="52"/>
      <c r="G363" s="112">
        <v>9785912820236</v>
      </c>
      <c r="H363" s="67">
        <v>24</v>
      </c>
      <c r="I363" s="71">
        <f>ROUND((100-$L$4)/100*H363,1)</f>
        <v>12</v>
      </c>
      <c r="J363" s="78" t="s">
        <v>705</v>
      </c>
      <c r="K363" s="93">
        <v>100</v>
      </c>
      <c r="L363" s="98"/>
      <c r="M363" s="106">
        <f>L363*I363</f>
        <v>0</v>
      </c>
      <c r="N363" s="56">
        <f>L363*1.8/100</f>
        <v>0</v>
      </c>
      <c r="O363" s="56">
        <f>TRUNC(L363/K363,0)*K363</f>
        <v>0</v>
      </c>
      <c r="P363" s="179">
        <f>L363-O363</f>
        <v>0</v>
      </c>
      <c r="R363" s="56"/>
    </row>
    <row r="364" spans="1:18" s="2" customFormat="1" ht="111.75" customHeight="1" x14ac:dyDescent="0.3">
      <c r="A364" s="4">
        <f>A363+1</f>
        <v>6</v>
      </c>
      <c r="B364" s="14" t="s">
        <v>11</v>
      </c>
      <c r="C364" s="26" t="s">
        <v>30</v>
      </c>
      <c r="D364" s="39" t="s">
        <v>182</v>
      </c>
      <c r="E364" s="46" t="s">
        <v>470</v>
      </c>
      <c r="F364" s="52"/>
      <c r="G364" s="112">
        <v>9785912827419</v>
      </c>
      <c r="H364" s="67">
        <v>24</v>
      </c>
      <c r="I364" s="71">
        <f>ROUND((100-$L$4)/100*H364,1)</f>
        <v>12</v>
      </c>
      <c r="J364" s="78" t="s">
        <v>542</v>
      </c>
      <c r="K364" s="90">
        <v>100</v>
      </c>
      <c r="L364" s="98"/>
      <c r="M364" s="106">
        <f>L364*I364</f>
        <v>0</v>
      </c>
      <c r="N364" s="56">
        <f>L364*1.8/100</f>
        <v>0</v>
      </c>
      <c r="O364" s="56">
        <f>TRUNC(L364/K364,0)*K364</f>
        <v>0</v>
      </c>
      <c r="P364" s="179">
        <f>L364-O364</f>
        <v>0</v>
      </c>
      <c r="R364" s="56"/>
    </row>
    <row r="365" spans="1:18" s="2" customFormat="1" ht="111.75" customHeight="1" x14ac:dyDescent="0.3">
      <c r="A365" s="4">
        <f>A364+1</f>
        <v>7</v>
      </c>
      <c r="B365" s="14"/>
      <c r="C365" s="26" t="s">
        <v>30</v>
      </c>
      <c r="D365" s="39" t="s">
        <v>183</v>
      </c>
      <c r="E365" s="29"/>
      <c r="F365" s="52"/>
      <c r="G365" s="112">
        <v>9785912826030</v>
      </c>
      <c r="H365" s="67">
        <v>24</v>
      </c>
      <c r="I365" s="71">
        <f>ROUND((100-$L$4)/100*H365,1)</f>
        <v>12</v>
      </c>
      <c r="J365" s="78" t="s">
        <v>542</v>
      </c>
      <c r="K365" s="93">
        <v>100</v>
      </c>
      <c r="L365" s="98"/>
      <c r="M365" s="106">
        <f>L365*I365</f>
        <v>0</v>
      </c>
      <c r="N365" s="56">
        <f>L365*1.8/100</f>
        <v>0</v>
      </c>
      <c r="O365" s="56">
        <f>TRUNC(L365/K365,0)*K365</f>
        <v>0</v>
      </c>
      <c r="P365" s="179">
        <f>L365-O365</f>
        <v>0</v>
      </c>
      <c r="R365" s="56"/>
    </row>
    <row r="366" spans="1:18" s="2" customFormat="1" ht="111.75" customHeight="1" x14ac:dyDescent="0.3">
      <c r="A366" s="4">
        <f>A365+1</f>
        <v>8</v>
      </c>
      <c r="B366" s="14"/>
      <c r="C366" s="26" t="s">
        <v>30</v>
      </c>
      <c r="D366" s="39" t="s">
        <v>765</v>
      </c>
      <c r="E366" s="29"/>
      <c r="F366" s="52" t="s">
        <v>486</v>
      </c>
      <c r="G366" s="112">
        <v>9785912827402</v>
      </c>
      <c r="H366" s="67">
        <v>24</v>
      </c>
      <c r="I366" s="71">
        <f>ROUND((100-$L$4)/100*H366,1)</f>
        <v>12</v>
      </c>
      <c r="J366" s="78" t="s">
        <v>705</v>
      </c>
      <c r="K366" s="93">
        <v>100</v>
      </c>
      <c r="L366" s="98"/>
      <c r="M366" s="106">
        <f>L366*I366</f>
        <v>0</v>
      </c>
      <c r="N366" s="56">
        <f>L366*1.8/100</f>
        <v>0</v>
      </c>
      <c r="O366" s="56">
        <f>TRUNC(L366/K366,0)*K366</f>
        <v>0</v>
      </c>
      <c r="P366" s="179">
        <f>L366-O366</f>
        <v>0</v>
      </c>
      <c r="R366" s="56"/>
    </row>
    <row r="367" spans="1:18" s="2" customFormat="1" ht="36" customHeight="1" x14ac:dyDescent="0.3">
      <c r="A367" s="4"/>
      <c r="B367" s="14"/>
      <c r="C367" s="313" t="s">
        <v>135</v>
      </c>
      <c r="D367" s="312"/>
      <c r="E367" s="115"/>
      <c r="F367" s="289" t="s">
        <v>588</v>
      </c>
      <c r="G367" s="289"/>
      <c r="H367" s="289"/>
      <c r="I367" s="289"/>
      <c r="J367" s="289"/>
      <c r="K367" s="290"/>
      <c r="L367" s="98"/>
      <c r="M367" s="106"/>
      <c r="O367" s="56"/>
      <c r="P367" s="179"/>
      <c r="R367" s="56"/>
    </row>
    <row r="368" spans="1:18" s="2" customFormat="1" ht="111.75" customHeight="1" x14ac:dyDescent="0.3">
      <c r="A368" s="4">
        <f>A366+1</f>
        <v>9</v>
      </c>
      <c r="B368" s="14" t="s">
        <v>11</v>
      </c>
      <c r="C368" s="25"/>
      <c r="D368" s="39" t="s">
        <v>178</v>
      </c>
      <c r="E368" s="49"/>
      <c r="F368" s="50" t="s">
        <v>486</v>
      </c>
      <c r="G368" s="112">
        <v>9785000335123</v>
      </c>
      <c r="H368" s="67">
        <v>24</v>
      </c>
      <c r="I368" s="71">
        <f>ROUND((100-$L$4)/100*H368,1)</f>
        <v>12</v>
      </c>
      <c r="J368" s="78" t="s">
        <v>545</v>
      </c>
      <c r="K368" s="90">
        <v>100</v>
      </c>
      <c r="L368" s="98"/>
      <c r="M368" s="106">
        <f t="shared" ref="M368:M375" si="223">L368*I368</f>
        <v>0</v>
      </c>
      <c r="N368" s="56">
        <f t="shared" ref="N368:N375" si="224">L368*1.8/100</f>
        <v>0</v>
      </c>
      <c r="O368" s="56">
        <f t="shared" ref="O368:O375" si="225">TRUNC(L368/K368,0)*K368</f>
        <v>0</v>
      </c>
      <c r="P368" s="179">
        <f t="shared" ref="P368:P375" si="226">L368-O368</f>
        <v>0</v>
      </c>
      <c r="R368" s="56"/>
    </row>
    <row r="369" spans="1:18" s="2" customFormat="1" ht="111.75" customHeight="1" x14ac:dyDescent="0.3">
      <c r="A369" s="4">
        <f t="shared" ref="A369:A375" si="227">A368+1</f>
        <v>10</v>
      </c>
      <c r="B369" s="14" t="s">
        <v>11</v>
      </c>
      <c r="C369" s="26" t="s">
        <v>30</v>
      </c>
      <c r="D369" s="39" t="s">
        <v>762</v>
      </c>
      <c r="E369" s="49"/>
      <c r="F369" s="50" t="s">
        <v>486</v>
      </c>
      <c r="G369" s="112">
        <v>9785912827433</v>
      </c>
      <c r="H369" s="67">
        <v>24</v>
      </c>
      <c r="I369" s="71">
        <f>ROUND((100-$L$4)/100*H369,1)</f>
        <v>12</v>
      </c>
      <c r="J369" s="78" t="s">
        <v>705</v>
      </c>
      <c r="K369" s="90">
        <v>100</v>
      </c>
      <c r="L369" s="98"/>
      <c r="M369" s="106">
        <f t="shared" si="223"/>
        <v>0</v>
      </c>
      <c r="N369" s="56">
        <f t="shared" si="224"/>
        <v>0</v>
      </c>
      <c r="O369" s="56">
        <f t="shared" si="225"/>
        <v>0</v>
      </c>
      <c r="P369" s="179">
        <f t="shared" si="226"/>
        <v>0</v>
      </c>
      <c r="R369" s="56"/>
    </row>
    <row r="370" spans="1:18" s="2" customFormat="1" ht="111.75" customHeight="1" x14ac:dyDescent="0.3">
      <c r="A370" s="4">
        <f t="shared" si="227"/>
        <v>11</v>
      </c>
      <c r="B370" s="14"/>
      <c r="C370" s="26" t="s">
        <v>30</v>
      </c>
      <c r="D370" s="39" t="s">
        <v>179</v>
      </c>
      <c r="E370" s="46" t="s">
        <v>470</v>
      </c>
      <c r="F370" s="52"/>
      <c r="G370" s="112">
        <v>9785912827396</v>
      </c>
      <c r="H370" s="67">
        <v>24</v>
      </c>
      <c r="I370" s="71">
        <f t="shared" ref="I370:I374" si="228">ROUND((100-$L$4)/100*H370,1)</f>
        <v>12</v>
      </c>
      <c r="J370" s="78" t="s">
        <v>542</v>
      </c>
      <c r="K370" s="93">
        <v>100</v>
      </c>
      <c r="L370" s="98"/>
      <c r="M370" s="106">
        <f t="shared" si="223"/>
        <v>0</v>
      </c>
      <c r="N370" s="56">
        <f t="shared" si="224"/>
        <v>0</v>
      </c>
      <c r="O370" s="56">
        <f t="shared" si="225"/>
        <v>0</v>
      </c>
      <c r="P370" s="179">
        <f t="shared" si="226"/>
        <v>0</v>
      </c>
      <c r="R370" s="56"/>
    </row>
    <row r="371" spans="1:18" s="2" customFormat="1" ht="111.75" customHeight="1" x14ac:dyDescent="0.3">
      <c r="A371" s="4">
        <f t="shared" si="227"/>
        <v>12</v>
      </c>
      <c r="B371" s="14" t="s">
        <v>11</v>
      </c>
      <c r="C371" s="25"/>
      <c r="D371" s="39" t="s">
        <v>156</v>
      </c>
      <c r="E371" s="48"/>
      <c r="F371" s="52"/>
      <c r="G371" s="112">
        <v>9785912822063</v>
      </c>
      <c r="H371" s="67">
        <v>24</v>
      </c>
      <c r="I371" s="71">
        <f t="shared" si="228"/>
        <v>12</v>
      </c>
      <c r="J371" s="78" t="s">
        <v>545</v>
      </c>
      <c r="K371" s="90">
        <v>100</v>
      </c>
      <c r="L371" s="98"/>
      <c r="M371" s="106">
        <f t="shared" si="223"/>
        <v>0</v>
      </c>
      <c r="N371" s="56">
        <f t="shared" si="224"/>
        <v>0</v>
      </c>
      <c r="O371" s="56">
        <f t="shared" si="225"/>
        <v>0</v>
      </c>
      <c r="P371" s="179">
        <f t="shared" si="226"/>
        <v>0</v>
      </c>
      <c r="R371" s="56"/>
    </row>
    <row r="372" spans="1:18" s="2" customFormat="1" ht="111.75" customHeight="1" x14ac:dyDescent="0.3">
      <c r="A372" s="4">
        <f t="shared" si="227"/>
        <v>13</v>
      </c>
      <c r="B372" s="14"/>
      <c r="C372" s="26" t="s">
        <v>30</v>
      </c>
      <c r="D372" s="39" t="s">
        <v>764</v>
      </c>
      <c r="E372" s="49"/>
      <c r="F372" s="52"/>
      <c r="G372" s="112">
        <v>9785000335130</v>
      </c>
      <c r="H372" s="67">
        <v>24</v>
      </c>
      <c r="I372" s="71">
        <f>ROUND((100-$L$4)/100*H372,1)</f>
        <v>12</v>
      </c>
      <c r="J372" s="78" t="s">
        <v>705</v>
      </c>
      <c r="K372" s="90">
        <v>100</v>
      </c>
      <c r="L372" s="98"/>
      <c r="M372" s="106">
        <f t="shared" si="223"/>
        <v>0</v>
      </c>
      <c r="N372" s="56">
        <f t="shared" si="224"/>
        <v>0</v>
      </c>
      <c r="O372" s="56">
        <f t="shared" si="225"/>
        <v>0</v>
      </c>
      <c r="P372" s="179">
        <f t="shared" si="226"/>
        <v>0</v>
      </c>
      <c r="R372" s="56"/>
    </row>
    <row r="373" spans="1:18" s="2" customFormat="1" ht="111.75" customHeight="1" x14ac:dyDescent="0.3">
      <c r="A373" s="4">
        <f t="shared" si="227"/>
        <v>14</v>
      </c>
      <c r="B373" s="14"/>
      <c r="C373" s="26" t="s">
        <v>30</v>
      </c>
      <c r="D373" s="39" t="s">
        <v>82</v>
      </c>
      <c r="E373" s="46" t="s">
        <v>470</v>
      </c>
      <c r="F373" s="52"/>
      <c r="G373" s="112">
        <v>9785912825996</v>
      </c>
      <c r="H373" s="67">
        <v>24</v>
      </c>
      <c r="I373" s="71">
        <f>ROUND((100-$L$4)/100*H373,1)</f>
        <v>12</v>
      </c>
      <c r="J373" s="78" t="s">
        <v>705</v>
      </c>
      <c r="K373" s="90">
        <v>100</v>
      </c>
      <c r="L373" s="98"/>
      <c r="M373" s="106">
        <f t="shared" si="223"/>
        <v>0</v>
      </c>
      <c r="N373" s="56">
        <f t="shared" si="224"/>
        <v>0</v>
      </c>
      <c r="O373" s="56">
        <f t="shared" si="225"/>
        <v>0</v>
      </c>
      <c r="P373" s="179">
        <f t="shared" si="226"/>
        <v>0</v>
      </c>
      <c r="R373" s="56"/>
    </row>
    <row r="374" spans="1:18" s="2" customFormat="1" ht="111.75" customHeight="1" x14ac:dyDescent="0.3">
      <c r="A374" s="4">
        <f t="shared" si="227"/>
        <v>15</v>
      </c>
      <c r="B374" s="14"/>
      <c r="C374" s="26" t="s">
        <v>30</v>
      </c>
      <c r="D374" s="39" t="s">
        <v>181</v>
      </c>
      <c r="E374" s="29"/>
      <c r="F374" s="52"/>
      <c r="G374" s="112">
        <v>9785912827372</v>
      </c>
      <c r="H374" s="67">
        <v>24</v>
      </c>
      <c r="I374" s="71">
        <f t="shared" si="228"/>
        <v>12</v>
      </c>
      <c r="J374" s="78" t="s">
        <v>542</v>
      </c>
      <c r="K374" s="93">
        <v>100</v>
      </c>
      <c r="L374" s="98"/>
      <c r="M374" s="106">
        <f t="shared" si="223"/>
        <v>0</v>
      </c>
      <c r="N374" s="56">
        <f t="shared" si="224"/>
        <v>0</v>
      </c>
      <c r="O374" s="56">
        <f t="shared" si="225"/>
        <v>0</v>
      </c>
      <c r="P374" s="179">
        <f t="shared" si="226"/>
        <v>0</v>
      </c>
      <c r="R374" s="56"/>
    </row>
    <row r="375" spans="1:18" s="2" customFormat="1" ht="111.75" customHeight="1" x14ac:dyDescent="0.3">
      <c r="A375" s="4">
        <f t="shared" si="227"/>
        <v>16</v>
      </c>
      <c r="B375" s="14" t="s">
        <v>11</v>
      </c>
      <c r="C375" s="25"/>
      <c r="D375" s="39" t="s">
        <v>184</v>
      </c>
      <c r="E375" s="29"/>
      <c r="F375" s="50" t="s">
        <v>486</v>
      </c>
      <c r="G375" s="112">
        <v>9785000335154</v>
      </c>
      <c r="H375" s="67">
        <v>24</v>
      </c>
      <c r="I375" s="71">
        <f>ROUND((100-$L$4)/100*H375,1)</f>
        <v>12</v>
      </c>
      <c r="J375" s="78" t="s">
        <v>545</v>
      </c>
      <c r="K375" s="90">
        <v>100</v>
      </c>
      <c r="L375" s="98"/>
      <c r="M375" s="106">
        <f t="shared" si="223"/>
        <v>0</v>
      </c>
      <c r="N375" s="56">
        <f t="shared" si="224"/>
        <v>0</v>
      </c>
      <c r="O375" s="56">
        <f t="shared" si="225"/>
        <v>0</v>
      </c>
      <c r="P375" s="179">
        <f t="shared" si="226"/>
        <v>0</v>
      </c>
      <c r="R375" s="56"/>
    </row>
    <row r="376" spans="1:18" s="2" customFormat="1" ht="51" customHeight="1" x14ac:dyDescent="0.3">
      <c r="A376" s="291" t="s">
        <v>589</v>
      </c>
      <c r="B376" s="292"/>
      <c r="C376" s="292"/>
      <c r="D376" s="292"/>
      <c r="E376" s="199"/>
      <c r="F376" s="289" t="s">
        <v>590</v>
      </c>
      <c r="G376" s="289"/>
      <c r="H376" s="289"/>
      <c r="I376" s="289"/>
      <c r="J376" s="289"/>
      <c r="K376" s="290"/>
      <c r="L376" s="102"/>
      <c r="M376" s="106"/>
      <c r="N376" s="56"/>
      <c r="O376" s="56"/>
      <c r="P376" s="179"/>
      <c r="R376" s="56"/>
    </row>
    <row r="377" spans="1:18" s="2" customFormat="1" ht="111.75" customHeight="1" x14ac:dyDescent="0.3">
      <c r="A377" s="5">
        <v>1</v>
      </c>
      <c r="B377" s="194"/>
      <c r="C377" s="194"/>
      <c r="D377" s="39" t="s">
        <v>910</v>
      </c>
      <c r="E377" s="31"/>
      <c r="F377" s="193"/>
      <c r="G377" s="112">
        <v>9785000335598</v>
      </c>
      <c r="H377" s="68">
        <v>50</v>
      </c>
      <c r="I377" s="71">
        <f t="shared" ref="I377" si="229">ROUND((100-$L$4)/100*H377,1)</f>
        <v>25</v>
      </c>
      <c r="J377" s="78" t="s">
        <v>544</v>
      </c>
      <c r="K377" s="92">
        <v>100</v>
      </c>
      <c r="L377" s="98"/>
      <c r="M377" s="106">
        <f t="shared" ref="M377" si="230">L377*I377</f>
        <v>0</v>
      </c>
      <c r="N377" s="56">
        <f t="shared" ref="N377:N382" si="231">L377*2.4/100</f>
        <v>0</v>
      </c>
      <c r="O377" s="56"/>
      <c r="P377" s="56"/>
      <c r="R377" s="56"/>
    </row>
    <row r="378" spans="1:18" s="2" customFormat="1" ht="111.75" customHeight="1" x14ac:dyDescent="0.3">
      <c r="A378" s="5">
        <f>A377+1</f>
        <v>2</v>
      </c>
      <c r="B378" s="14" t="s">
        <v>12</v>
      </c>
      <c r="C378" s="25"/>
      <c r="D378" s="39" t="s">
        <v>185</v>
      </c>
      <c r="E378" s="31"/>
      <c r="F378" s="50"/>
      <c r="G378" s="112">
        <v>9785000335567</v>
      </c>
      <c r="H378" s="68">
        <v>50</v>
      </c>
      <c r="I378" s="71">
        <f t="shared" ref="I378:I382" si="232">ROUND((100-$L$4)/100*H378,1)</f>
        <v>25</v>
      </c>
      <c r="J378" s="78" t="s">
        <v>544</v>
      </c>
      <c r="K378" s="92">
        <v>100</v>
      </c>
      <c r="L378" s="98"/>
      <c r="M378" s="106">
        <f t="shared" ref="M378:M382" si="233">L378*I378</f>
        <v>0</v>
      </c>
      <c r="N378" s="56">
        <f t="shared" si="231"/>
        <v>0</v>
      </c>
      <c r="O378" s="56">
        <f>TRUNC(L378/K378,0)*K378</f>
        <v>0</v>
      </c>
      <c r="P378" s="179">
        <f>L378-O378</f>
        <v>0</v>
      </c>
      <c r="R378" s="56"/>
    </row>
    <row r="379" spans="1:18" s="2" customFormat="1" ht="111.75" customHeight="1" x14ac:dyDescent="0.3">
      <c r="A379" s="5">
        <f t="shared" ref="A379:A382" si="234">A378+1</f>
        <v>3</v>
      </c>
      <c r="B379" s="14" t="s">
        <v>12</v>
      </c>
      <c r="C379" s="25"/>
      <c r="D379" s="39" t="s">
        <v>186</v>
      </c>
      <c r="E379" s="31"/>
      <c r="F379" s="50"/>
      <c r="G379" s="112">
        <v>9785000335604</v>
      </c>
      <c r="H379" s="68">
        <v>50</v>
      </c>
      <c r="I379" s="71">
        <f t="shared" si="232"/>
        <v>25</v>
      </c>
      <c r="J379" s="78" t="s">
        <v>544</v>
      </c>
      <c r="K379" s="92">
        <v>100</v>
      </c>
      <c r="L379" s="98"/>
      <c r="M379" s="106">
        <f t="shared" si="233"/>
        <v>0</v>
      </c>
      <c r="N379" s="56">
        <f t="shared" si="231"/>
        <v>0</v>
      </c>
      <c r="O379" s="56">
        <f>TRUNC(L379/K379,0)*K379</f>
        <v>0</v>
      </c>
      <c r="P379" s="179">
        <f>L379-O379</f>
        <v>0</v>
      </c>
      <c r="R379" s="56"/>
    </row>
    <row r="380" spans="1:18" s="2" customFormat="1" ht="111.75" customHeight="1" x14ac:dyDescent="0.3">
      <c r="A380" s="5">
        <f t="shared" si="234"/>
        <v>4</v>
      </c>
      <c r="B380" s="14" t="s">
        <v>12</v>
      </c>
      <c r="C380" s="25"/>
      <c r="D380" s="39" t="s">
        <v>187</v>
      </c>
      <c r="E380" s="31"/>
      <c r="F380" s="50"/>
      <c r="G380" s="112">
        <v>9785000335550</v>
      </c>
      <c r="H380" s="68">
        <v>50</v>
      </c>
      <c r="I380" s="71">
        <f t="shared" si="232"/>
        <v>25</v>
      </c>
      <c r="J380" s="78" t="s">
        <v>544</v>
      </c>
      <c r="K380" s="92">
        <v>100</v>
      </c>
      <c r="L380" s="98"/>
      <c r="M380" s="106">
        <f t="shared" si="233"/>
        <v>0</v>
      </c>
      <c r="N380" s="56">
        <f t="shared" si="231"/>
        <v>0</v>
      </c>
      <c r="O380" s="56">
        <f>TRUNC(L380/K380,0)*K380</f>
        <v>0</v>
      </c>
      <c r="P380" s="179">
        <f>L380-O380</f>
        <v>0</v>
      </c>
      <c r="R380" s="56"/>
    </row>
    <row r="381" spans="1:18" s="2" customFormat="1" ht="115.5" customHeight="1" x14ac:dyDescent="0.3">
      <c r="A381" s="5">
        <f t="shared" si="234"/>
        <v>5</v>
      </c>
      <c r="B381" s="14" t="s">
        <v>12</v>
      </c>
      <c r="C381" s="25"/>
      <c r="D381" s="39" t="s">
        <v>188</v>
      </c>
      <c r="E381" s="31"/>
      <c r="F381" s="50"/>
      <c r="G381" s="112">
        <v>9785000335581</v>
      </c>
      <c r="H381" s="68">
        <v>50</v>
      </c>
      <c r="I381" s="71">
        <f t="shared" si="232"/>
        <v>25</v>
      </c>
      <c r="J381" s="78" t="s">
        <v>544</v>
      </c>
      <c r="K381" s="92">
        <v>100</v>
      </c>
      <c r="L381" s="98"/>
      <c r="M381" s="106">
        <f t="shared" si="233"/>
        <v>0</v>
      </c>
      <c r="N381" s="56">
        <f t="shared" si="231"/>
        <v>0</v>
      </c>
      <c r="O381" s="56">
        <f>TRUNC(L381/K381,0)*K381</f>
        <v>0</v>
      </c>
      <c r="P381" s="179">
        <f>L381-O381</f>
        <v>0</v>
      </c>
      <c r="R381" s="56"/>
    </row>
    <row r="382" spans="1:18" s="2" customFormat="1" ht="115.5" customHeight="1" x14ac:dyDescent="0.3">
      <c r="A382" s="5">
        <f t="shared" si="234"/>
        <v>6</v>
      </c>
      <c r="B382" s="14" t="s">
        <v>12</v>
      </c>
      <c r="C382" s="25"/>
      <c r="D382" s="39" t="s">
        <v>189</v>
      </c>
      <c r="E382" s="31"/>
      <c r="F382" s="50"/>
      <c r="G382" s="112">
        <v>9785000335543</v>
      </c>
      <c r="H382" s="68">
        <v>50</v>
      </c>
      <c r="I382" s="71">
        <f t="shared" si="232"/>
        <v>25</v>
      </c>
      <c r="J382" s="78" t="s">
        <v>544</v>
      </c>
      <c r="K382" s="92">
        <v>100</v>
      </c>
      <c r="L382" s="98"/>
      <c r="M382" s="106">
        <f t="shared" si="233"/>
        <v>0</v>
      </c>
      <c r="N382" s="56">
        <f t="shared" si="231"/>
        <v>0</v>
      </c>
      <c r="O382" s="56">
        <f>TRUNC(L382/K382,0)*K382</f>
        <v>0</v>
      </c>
      <c r="P382" s="179">
        <f>L382-O382</f>
        <v>0</v>
      </c>
      <c r="R382" s="56"/>
    </row>
    <row r="383" spans="1:18" s="2" customFormat="1" ht="60" customHeight="1" x14ac:dyDescent="0.3">
      <c r="A383" s="291" t="s">
        <v>591</v>
      </c>
      <c r="B383" s="292"/>
      <c r="C383" s="292"/>
      <c r="D383" s="292"/>
      <c r="E383" s="199"/>
      <c r="F383" s="289" t="s">
        <v>726</v>
      </c>
      <c r="G383" s="289"/>
      <c r="H383" s="289"/>
      <c r="I383" s="289"/>
      <c r="J383" s="289"/>
      <c r="K383" s="290"/>
      <c r="L383" s="102"/>
      <c r="M383" s="106"/>
      <c r="O383" s="56"/>
      <c r="P383" s="179"/>
      <c r="R383" s="56"/>
    </row>
    <row r="384" spans="1:18" s="2" customFormat="1" ht="111.75" customHeight="1" x14ac:dyDescent="0.3">
      <c r="A384" s="5">
        <v>1</v>
      </c>
      <c r="B384" s="14" t="s">
        <v>12</v>
      </c>
      <c r="C384" s="25"/>
      <c r="D384" s="39" t="s">
        <v>190</v>
      </c>
      <c r="E384" s="31"/>
      <c r="F384" s="50"/>
      <c r="G384" s="112">
        <v>9785912825170</v>
      </c>
      <c r="H384" s="68">
        <v>50</v>
      </c>
      <c r="I384" s="71">
        <f t="shared" ref="I384:I393" si="235">ROUND((100-$L$4)/100*H384,1)</f>
        <v>25</v>
      </c>
      <c r="J384" s="78"/>
      <c r="K384" s="92">
        <v>100</v>
      </c>
      <c r="L384" s="98"/>
      <c r="M384" s="106">
        <f>L384*I384</f>
        <v>0</v>
      </c>
      <c r="N384" s="56">
        <f t="shared" ref="N384:N393" si="236">L384*2.5/100</f>
        <v>0</v>
      </c>
      <c r="O384" s="56">
        <f t="shared" ref="O384:O393" si="237">TRUNC(L384/K384,0)*K384</f>
        <v>0</v>
      </c>
      <c r="P384" s="179">
        <f t="shared" ref="P384:P393" si="238">L384-O384</f>
        <v>0</v>
      </c>
      <c r="R384" s="56"/>
    </row>
    <row r="385" spans="1:18" s="2" customFormat="1" ht="111.75" customHeight="1" x14ac:dyDescent="0.3">
      <c r="A385" s="5">
        <f t="shared" ref="A385:A393" si="239">A384+1</f>
        <v>2</v>
      </c>
      <c r="B385" s="14" t="s">
        <v>12</v>
      </c>
      <c r="C385" s="25"/>
      <c r="D385" s="39" t="s">
        <v>191</v>
      </c>
      <c r="E385" s="31"/>
      <c r="F385" s="50"/>
      <c r="G385" s="112">
        <v>9785912821615</v>
      </c>
      <c r="H385" s="68">
        <v>50</v>
      </c>
      <c r="I385" s="71">
        <f t="shared" si="235"/>
        <v>25</v>
      </c>
      <c r="J385" s="78"/>
      <c r="K385" s="92">
        <v>100</v>
      </c>
      <c r="L385" s="98"/>
      <c r="M385" s="106">
        <f t="shared" ref="M385:M393" si="240">L385*I385</f>
        <v>0</v>
      </c>
      <c r="N385" s="56">
        <f t="shared" si="236"/>
        <v>0</v>
      </c>
      <c r="O385" s="56">
        <f t="shared" si="237"/>
        <v>0</v>
      </c>
      <c r="P385" s="179">
        <f t="shared" si="238"/>
        <v>0</v>
      </c>
      <c r="R385" s="56"/>
    </row>
    <row r="386" spans="1:18" s="2" customFormat="1" ht="111.75" customHeight="1" x14ac:dyDescent="0.3">
      <c r="A386" s="5">
        <f t="shared" si="239"/>
        <v>3</v>
      </c>
      <c r="B386" s="14" t="s">
        <v>12</v>
      </c>
      <c r="C386" s="25"/>
      <c r="D386" s="39" t="s">
        <v>70</v>
      </c>
      <c r="E386" s="31"/>
      <c r="F386" s="50"/>
      <c r="G386" s="112">
        <v>9785912821622</v>
      </c>
      <c r="H386" s="68">
        <v>50</v>
      </c>
      <c r="I386" s="71">
        <f t="shared" si="235"/>
        <v>25</v>
      </c>
      <c r="J386" s="78"/>
      <c r="K386" s="92">
        <v>100</v>
      </c>
      <c r="L386" s="98"/>
      <c r="M386" s="106">
        <f t="shared" si="240"/>
        <v>0</v>
      </c>
      <c r="N386" s="56">
        <f t="shared" si="236"/>
        <v>0</v>
      </c>
      <c r="O386" s="56">
        <f t="shared" si="237"/>
        <v>0</v>
      </c>
      <c r="P386" s="179">
        <f t="shared" si="238"/>
        <v>0</v>
      </c>
      <c r="R386" s="56"/>
    </row>
    <row r="387" spans="1:18" s="2" customFormat="1" ht="111.75" customHeight="1" x14ac:dyDescent="0.3">
      <c r="A387" s="5">
        <f t="shared" si="239"/>
        <v>4</v>
      </c>
      <c r="B387" s="14" t="s">
        <v>12</v>
      </c>
      <c r="C387" s="25"/>
      <c r="D387" s="39" t="s">
        <v>192</v>
      </c>
      <c r="E387" s="31"/>
      <c r="F387" s="50"/>
      <c r="G387" s="112">
        <v>9785912821561</v>
      </c>
      <c r="H387" s="68">
        <v>50</v>
      </c>
      <c r="I387" s="71">
        <f t="shared" si="235"/>
        <v>25</v>
      </c>
      <c r="J387" s="78"/>
      <c r="K387" s="92">
        <v>100</v>
      </c>
      <c r="L387" s="98"/>
      <c r="M387" s="106">
        <f t="shared" si="240"/>
        <v>0</v>
      </c>
      <c r="N387" s="56">
        <f t="shared" si="236"/>
        <v>0</v>
      </c>
      <c r="O387" s="56">
        <f t="shared" si="237"/>
        <v>0</v>
      </c>
      <c r="P387" s="179">
        <f t="shared" si="238"/>
        <v>0</v>
      </c>
      <c r="R387" s="56"/>
    </row>
    <row r="388" spans="1:18" s="2" customFormat="1" ht="111.75" customHeight="1" x14ac:dyDescent="0.3">
      <c r="A388" s="5">
        <f t="shared" si="239"/>
        <v>5</v>
      </c>
      <c r="B388" s="14" t="s">
        <v>12</v>
      </c>
      <c r="C388" s="25"/>
      <c r="D388" s="39" t="s">
        <v>193</v>
      </c>
      <c r="E388" s="31"/>
      <c r="F388" s="50"/>
      <c r="G388" s="112">
        <v>9785912825200</v>
      </c>
      <c r="H388" s="68">
        <v>50</v>
      </c>
      <c r="I388" s="71">
        <f t="shared" si="235"/>
        <v>25</v>
      </c>
      <c r="J388" s="78"/>
      <c r="K388" s="92">
        <v>100</v>
      </c>
      <c r="L388" s="98"/>
      <c r="M388" s="106">
        <f t="shared" si="240"/>
        <v>0</v>
      </c>
      <c r="N388" s="56">
        <f t="shared" si="236"/>
        <v>0</v>
      </c>
      <c r="O388" s="56">
        <f t="shared" si="237"/>
        <v>0</v>
      </c>
      <c r="P388" s="179">
        <f t="shared" si="238"/>
        <v>0</v>
      </c>
      <c r="R388" s="56"/>
    </row>
    <row r="389" spans="1:18" s="2" customFormat="1" ht="111.75" customHeight="1" x14ac:dyDescent="0.3">
      <c r="A389" s="5">
        <f t="shared" si="239"/>
        <v>6</v>
      </c>
      <c r="B389" s="14" t="s">
        <v>12</v>
      </c>
      <c r="C389" s="25"/>
      <c r="D389" s="39" t="s">
        <v>129</v>
      </c>
      <c r="E389" s="31"/>
      <c r="F389" s="50"/>
      <c r="G389" s="112">
        <v>9785912827624</v>
      </c>
      <c r="H389" s="68">
        <v>50</v>
      </c>
      <c r="I389" s="71">
        <f t="shared" si="235"/>
        <v>25</v>
      </c>
      <c r="J389" s="78"/>
      <c r="K389" s="92">
        <v>100</v>
      </c>
      <c r="L389" s="98"/>
      <c r="M389" s="106">
        <f t="shared" si="240"/>
        <v>0</v>
      </c>
      <c r="N389" s="56">
        <f t="shared" si="236"/>
        <v>0</v>
      </c>
      <c r="O389" s="56">
        <f t="shared" si="237"/>
        <v>0</v>
      </c>
      <c r="P389" s="179">
        <f t="shared" si="238"/>
        <v>0</v>
      </c>
      <c r="R389" s="56"/>
    </row>
    <row r="390" spans="1:18" s="2" customFormat="1" ht="111.75" customHeight="1" x14ac:dyDescent="0.3">
      <c r="A390" s="5">
        <f t="shared" si="239"/>
        <v>7</v>
      </c>
      <c r="B390" s="14" t="s">
        <v>12</v>
      </c>
      <c r="C390" s="25"/>
      <c r="D390" s="39" t="s">
        <v>194</v>
      </c>
      <c r="E390" s="31"/>
      <c r="F390" s="50"/>
      <c r="G390" s="112">
        <v>9785912827600</v>
      </c>
      <c r="H390" s="68">
        <v>50</v>
      </c>
      <c r="I390" s="71">
        <f t="shared" si="235"/>
        <v>25</v>
      </c>
      <c r="J390" s="78"/>
      <c r="K390" s="92">
        <v>100</v>
      </c>
      <c r="L390" s="98"/>
      <c r="M390" s="106">
        <f t="shared" si="240"/>
        <v>0</v>
      </c>
      <c r="N390" s="56">
        <f t="shared" si="236"/>
        <v>0</v>
      </c>
      <c r="O390" s="56">
        <f t="shared" si="237"/>
        <v>0</v>
      </c>
      <c r="P390" s="179">
        <f t="shared" si="238"/>
        <v>0</v>
      </c>
      <c r="R390" s="56"/>
    </row>
    <row r="391" spans="1:18" s="2" customFormat="1" ht="111.75" customHeight="1" x14ac:dyDescent="0.3">
      <c r="A391" s="5">
        <f t="shared" si="239"/>
        <v>8</v>
      </c>
      <c r="B391" s="14" t="s">
        <v>12</v>
      </c>
      <c r="C391" s="25"/>
      <c r="D391" s="39" t="s">
        <v>195</v>
      </c>
      <c r="E391" s="31"/>
      <c r="F391" s="50"/>
      <c r="G391" s="112">
        <v>9785912821516</v>
      </c>
      <c r="H391" s="68">
        <v>50</v>
      </c>
      <c r="I391" s="71">
        <f t="shared" si="235"/>
        <v>25</v>
      </c>
      <c r="J391" s="78"/>
      <c r="K391" s="92">
        <v>100</v>
      </c>
      <c r="L391" s="98"/>
      <c r="M391" s="106">
        <f t="shared" si="240"/>
        <v>0</v>
      </c>
      <c r="N391" s="56">
        <f t="shared" si="236"/>
        <v>0</v>
      </c>
      <c r="O391" s="56">
        <f t="shared" si="237"/>
        <v>0</v>
      </c>
      <c r="P391" s="179">
        <f t="shared" si="238"/>
        <v>0</v>
      </c>
      <c r="R391" s="162"/>
    </row>
    <row r="392" spans="1:18" s="10" customFormat="1" ht="111.75" customHeight="1" x14ac:dyDescent="0.3">
      <c r="A392" s="5">
        <f t="shared" si="239"/>
        <v>9</v>
      </c>
      <c r="B392" s="14" t="s">
        <v>12</v>
      </c>
      <c r="C392" s="25"/>
      <c r="D392" s="39" t="s">
        <v>196</v>
      </c>
      <c r="E392" s="31"/>
      <c r="F392" s="50"/>
      <c r="G392" s="112">
        <v>9785912821530</v>
      </c>
      <c r="H392" s="68">
        <v>50</v>
      </c>
      <c r="I392" s="71">
        <f t="shared" si="235"/>
        <v>25</v>
      </c>
      <c r="J392" s="78"/>
      <c r="K392" s="92">
        <v>100</v>
      </c>
      <c r="L392" s="98"/>
      <c r="M392" s="106">
        <f t="shared" si="240"/>
        <v>0</v>
      </c>
      <c r="N392" s="56">
        <f t="shared" si="236"/>
        <v>0</v>
      </c>
      <c r="O392" s="56">
        <f t="shared" si="237"/>
        <v>0</v>
      </c>
      <c r="P392" s="179">
        <f t="shared" si="238"/>
        <v>0</v>
      </c>
      <c r="R392" s="162"/>
    </row>
    <row r="393" spans="1:18" s="10" customFormat="1" ht="111.75" customHeight="1" x14ac:dyDescent="0.3">
      <c r="A393" s="5">
        <f t="shared" si="239"/>
        <v>10</v>
      </c>
      <c r="B393" s="14"/>
      <c r="C393" s="25"/>
      <c r="D393" s="39" t="s">
        <v>197</v>
      </c>
      <c r="E393" s="31"/>
      <c r="F393" s="50"/>
      <c r="G393" s="112">
        <v>9785912821547</v>
      </c>
      <c r="H393" s="68">
        <v>50</v>
      </c>
      <c r="I393" s="71">
        <f t="shared" si="235"/>
        <v>25</v>
      </c>
      <c r="J393" s="78"/>
      <c r="K393" s="92">
        <v>100</v>
      </c>
      <c r="L393" s="98"/>
      <c r="M393" s="106">
        <f t="shared" si="240"/>
        <v>0</v>
      </c>
      <c r="N393" s="56">
        <f t="shared" si="236"/>
        <v>0</v>
      </c>
      <c r="O393" s="56">
        <f t="shared" si="237"/>
        <v>0</v>
      </c>
      <c r="P393" s="179">
        <f t="shared" si="238"/>
        <v>0</v>
      </c>
      <c r="R393" s="162"/>
    </row>
    <row r="394" spans="1:18" s="10" customFormat="1" ht="48" customHeight="1" x14ac:dyDescent="0.3">
      <c r="A394" s="297" t="s">
        <v>918</v>
      </c>
      <c r="B394" s="298"/>
      <c r="C394" s="298"/>
      <c r="D394" s="298"/>
      <c r="E394" s="298"/>
      <c r="F394" s="298"/>
      <c r="G394" s="298"/>
      <c r="H394" s="298"/>
      <c r="I394" s="298"/>
      <c r="J394" s="207"/>
      <c r="K394" s="208"/>
      <c r="L394" s="98"/>
      <c r="M394" s="106"/>
      <c r="N394" s="56"/>
      <c r="O394" s="56"/>
      <c r="P394" s="179"/>
      <c r="R394" s="56"/>
    </row>
    <row r="395" spans="1:18" s="2" customFormat="1" ht="48" customHeight="1" x14ac:dyDescent="0.3">
      <c r="A395" s="291" t="s">
        <v>592</v>
      </c>
      <c r="B395" s="292"/>
      <c r="C395" s="292"/>
      <c r="D395" s="292"/>
      <c r="E395" s="115"/>
      <c r="F395" s="289" t="s">
        <v>593</v>
      </c>
      <c r="G395" s="289"/>
      <c r="H395" s="289"/>
      <c r="I395" s="289"/>
      <c r="J395" s="289"/>
      <c r="K395" s="290"/>
      <c r="L395" s="102"/>
      <c r="M395" s="106"/>
      <c r="O395" s="56"/>
      <c r="P395" s="56"/>
      <c r="R395" s="56"/>
    </row>
    <row r="396" spans="1:18" s="2" customFormat="1" ht="111.75" customHeight="1" x14ac:dyDescent="0.3">
      <c r="A396" s="6">
        <v>1</v>
      </c>
      <c r="B396" s="14"/>
      <c r="C396" s="26" t="s">
        <v>30</v>
      </c>
      <c r="D396" s="39" t="s">
        <v>885</v>
      </c>
      <c r="E396" s="29"/>
      <c r="F396" s="50"/>
      <c r="G396" s="148">
        <v>9785000336564</v>
      </c>
      <c r="H396" s="66">
        <v>42</v>
      </c>
      <c r="I396" s="71">
        <f>ROUND((100-$L$4)/100*H396,1)</f>
        <v>21</v>
      </c>
      <c r="J396" s="78" t="s">
        <v>893</v>
      </c>
      <c r="K396" s="91">
        <v>100</v>
      </c>
      <c r="L396" s="117"/>
      <c r="M396" s="106">
        <f t="shared" ref="M396" si="241">L396*I396</f>
        <v>0</v>
      </c>
      <c r="N396" s="56">
        <f t="shared" ref="N396:N418" si="242">L396*3.9/100</f>
        <v>0</v>
      </c>
      <c r="O396" s="56">
        <f t="shared" ref="O396:O418" si="243">TRUNC(L396/K396,0)*K396</f>
        <v>0</v>
      </c>
      <c r="P396" s="179">
        <f t="shared" ref="P396:P418" si="244">L396-O396</f>
        <v>0</v>
      </c>
      <c r="R396" s="56"/>
    </row>
    <row r="397" spans="1:18" s="2" customFormat="1" ht="111.75" customHeight="1" x14ac:dyDescent="0.3">
      <c r="A397" s="6">
        <f>A396+1</f>
        <v>2</v>
      </c>
      <c r="B397" s="14"/>
      <c r="C397" s="26" t="s">
        <v>30</v>
      </c>
      <c r="D397" s="37" t="s">
        <v>789</v>
      </c>
      <c r="E397" s="47"/>
      <c r="F397" s="50"/>
      <c r="G397" s="148">
        <v>9785912822414</v>
      </c>
      <c r="H397" s="66">
        <v>42</v>
      </c>
      <c r="I397" s="71">
        <f>ROUND((100-$L$4)/100*H397,1)</f>
        <v>21</v>
      </c>
      <c r="J397" s="78" t="s">
        <v>705</v>
      </c>
      <c r="K397" s="91">
        <v>100</v>
      </c>
      <c r="L397" s="117"/>
      <c r="M397" s="106">
        <f t="shared" ref="M397:M418" si="245">L397*I397</f>
        <v>0</v>
      </c>
      <c r="N397" s="56">
        <f t="shared" si="242"/>
        <v>0</v>
      </c>
      <c r="O397" s="56">
        <f t="shared" si="243"/>
        <v>0</v>
      </c>
      <c r="P397" s="179">
        <f t="shared" si="244"/>
        <v>0</v>
      </c>
      <c r="R397" s="56"/>
    </row>
    <row r="398" spans="1:18" s="2" customFormat="1" ht="111.75" customHeight="1" x14ac:dyDescent="0.3">
      <c r="A398" s="6">
        <f t="shared" ref="A398:A418" si="246">A397+1</f>
        <v>3</v>
      </c>
      <c r="B398" s="14" t="s">
        <v>14</v>
      </c>
      <c r="C398" s="26" t="s">
        <v>30</v>
      </c>
      <c r="D398" s="37" t="s">
        <v>736</v>
      </c>
      <c r="E398" s="46" t="s">
        <v>470</v>
      </c>
      <c r="F398" s="50"/>
      <c r="G398" s="148">
        <v>9785912822575</v>
      </c>
      <c r="H398" s="66">
        <v>42</v>
      </c>
      <c r="I398" s="71">
        <f>ROUND((100-$L$4)/100*H398,1)</f>
        <v>21</v>
      </c>
      <c r="J398" s="78" t="s">
        <v>705</v>
      </c>
      <c r="K398" s="91">
        <v>100</v>
      </c>
      <c r="L398" s="117"/>
      <c r="M398" s="106">
        <f>L398*I398</f>
        <v>0</v>
      </c>
      <c r="N398" s="56">
        <f t="shared" si="242"/>
        <v>0</v>
      </c>
      <c r="O398" s="56">
        <f t="shared" si="243"/>
        <v>0</v>
      </c>
      <c r="P398" s="179">
        <f t="shared" si="244"/>
        <v>0</v>
      </c>
      <c r="R398" s="56"/>
    </row>
    <row r="399" spans="1:18" s="2" customFormat="1" ht="111.75" customHeight="1" x14ac:dyDescent="0.3">
      <c r="A399" s="6">
        <f t="shared" si="246"/>
        <v>4</v>
      </c>
      <c r="B399" s="14" t="s">
        <v>14</v>
      </c>
      <c r="C399" s="26" t="s">
        <v>30</v>
      </c>
      <c r="D399" s="37" t="s">
        <v>202</v>
      </c>
      <c r="E399" s="46" t="s">
        <v>470</v>
      </c>
      <c r="F399" s="50"/>
      <c r="G399" s="148">
        <v>9785912825804</v>
      </c>
      <c r="H399" s="66">
        <v>42</v>
      </c>
      <c r="I399" s="71">
        <f>ROUND((100-$L$4)/100*H399,1)</f>
        <v>21</v>
      </c>
      <c r="J399" s="78" t="s">
        <v>893</v>
      </c>
      <c r="K399" s="91">
        <v>100</v>
      </c>
      <c r="L399" s="117"/>
      <c r="M399" s="106">
        <f t="shared" si="245"/>
        <v>0</v>
      </c>
      <c r="N399" s="56">
        <f t="shared" si="242"/>
        <v>0</v>
      </c>
      <c r="O399" s="56">
        <f t="shared" si="243"/>
        <v>0</v>
      </c>
      <c r="P399" s="179">
        <f t="shared" si="244"/>
        <v>0</v>
      </c>
      <c r="R399" s="56"/>
    </row>
    <row r="400" spans="1:18" s="2" customFormat="1" ht="111.75" customHeight="1" x14ac:dyDescent="0.3">
      <c r="A400" s="6">
        <f t="shared" si="246"/>
        <v>5</v>
      </c>
      <c r="B400" s="14" t="s">
        <v>14</v>
      </c>
      <c r="C400" s="25"/>
      <c r="D400" s="37" t="s">
        <v>203</v>
      </c>
      <c r="E400" s="46" t="s">
        <v>470</v>
      </c>
      <c r="F400" s="50"/>
      <c r="G400" s="148">
        <v>9785000335260</v>
      </c>
      <c r="H400" s="66">
        <v>42</v>
      </c>
      <c r="I400" s="71">
        <f t="shared" ref="I400:I418" si="247">ROUND((100-$L$4)/100*H400,1)</f>
        <v>21</v>
      </c>
      <c r="J400" s="78" t="s">
        <v>541</v>
      </c>
      <c r="K400" s="91">
        <v>100</v>
      </c>
      <c r="L400" s="117"/>
      <c r="M400" s="106">
        <f t="shared" si="245"/>
        <v>0</v>
      </c>
      <c r="N400" s="56">
        <f t="shared" si="242"/>
        <v>0</v>
      </c>
      <c r="O400" s="56">
        <f t="shared" si="243"/>
        <v>0</v>
      </c>
      <c r="P400" s="179">
        <f t="shared" si="244"/>
        <v>0</v>
      </c>
      <c r="R400" s="56"/>
    </row>
    <row r="401" spans="1:18" s="2" customFormat="1" ht="111.75" customHeight="1" x14ac:dyDescent="0.3">
      <c r="A401" s="6">
        <f t="shared" si="246"/>
        <v>6</v>
      </c>
      <c r="B401" s="14" t="s">
        <v>14</v>
      </c>
      <c r="C401" s="26" t="s">
        <v>30</v>
      </c>
      <c r="D401" s="37" t="s">
        <v>204</v>
      </c>
      <c r="E401" s="46" t="s">
        <v>470</v>
      </c>
      <c r="F401" s="50"/>
      <c r="G401" s="148">
        <v>9785912822568</v>
      </c>
      <c r="H401" s="66">
        <v>42</v>
      </c>
      <c r="I401" s="71">
        <f t="shared" si="247"/>
        <v>21</v>
      </c>
      <c r="J401" s="78" t="s">
        <v>705</v>
      </c>
      <c r="K401" s="91">
        <v>100</v>
      </c>
      <c r="L401" s="117"/>
      <c r="M401" s="106">
        <f t="shared" si="245"/>
        <v>0</v>
      </c>
      <c r="N401" s="56">
        <f t="shared" si="242"/>
        <v>0</v>
      </c>
      <c r="O401" s="56">
        <f t="shared" si="243"/>
        <v>0</v>
      </c>
      <c r="P401" s="179">
        <f t="shared" si="244"/>
        <v>0</v>
      </c>
      <c r="R401" s="56"/>
    </row>
    <row r="402" spans="1:18" s="2" customFormat="1" ht="111.75" customHeight="1" x14ac:dyDescent="0.3">
      <c r="A402" s="6">
        <f t="shared" si="246"/>
        <v>7</v>
      </c>
      <c r="B402" s="14" t="s">
        <v>14</v>
      </c>
      <c r="C402" s="25"/>
      <c r="D402" s="37" t="s">
        <v>205</v>
      </c>
      <c r="E402" s="29"/>
      <c r="F402" s="50"/>
      <c r="G402" s="148">
        <v>9785000335512</v>
      </c>
      <c r="H402" s="66">
        <v>42</v>
      </c>
      <c r="I402" s="71">
        <f t="shared" si="247"/>
        <v>21</v>
      </c>
      <c r="J402" s="78" t="s">
        <v>541</v>
      </c>
      <c r="K402" s="91">
        <v>100</v>
      </c>
      <c r="L402" s="117"/>
      <c r="M402" s="106">
        <f t="shared" si="245"/>
        <v>0</v>
      </c>
      <c r="N402" s="56">
        <f t="shared" si="242"/>
        <v>0</v>
      </c>
      <c r="O402" s="56">
        <f t="shared" si="243"/>
        <v>0</v>
      </c>
      <c r="P402" s="179">
        <f t="shared" si="244"/>
        <v>0</v>
      </c>
      <c r="R402" s="56"/>
    </row>
    <row r="403" spans="1:18" s="2" customFormat="1" ht="111.75" customHeight="1" x14ac:dyDescent="0.3">
      <c r="A403" s="6">
        <f t="shared" si="246"/>
        <v>8</v>
      </c>
      <c r="B403" s="14" t="s">
        <v>14</v>
      </c>
      <c r="C403" s="25"/>
      <c r="D403" s="37" t="s">
        <v>206</v>
      </c>
      <c r="E403" s="47"/>
      <c r="F403" s="50"/>
      <c r="G403" s="148">
        <v>9785912822711</v>
      </c>
      <c r="H403" s="66">
        <v>42</v>
      </c>
      <c r="I403" s="71">
        <f t="shared" si="247"/>
        <v>21</v>
      </c>
      <c r="J403" s="78" t="s">
        <v>541</v>
      </c>
      <c r="K403" s="91">
        <v>100</v>
      </c>
      <c r="L403" s="117"/>
      <c r="M403" s="106">
        <f t="shared" si="245"/>
        <v>0</v>
      </c>
      <c r="N403" s="56">
        <f t="shared" si="242"/>
        <v>0</v>
      </c>
      <c r="O403" s="56">
        <f t="shared" si="243"/>
        <v>0</v>
      </c>
      <c r="P403" s="179">
        <f t="shared" si="244"/>
        <v>0</v>
      </c>
      <c r="R403" s="56"/>
    </row>
    <row r="404" spans="1:18" s="2" customFormat="1" ht="111.75" customHeight="1" x14ac:dyDescent="0.3">
      <c r="A404" s="6">
        <f t="shared" si="246"/>
        <v>9</v>
      </c>
      <c r="B404" s="14" t="s">
        <v>14</v>
      </c>
      <c r="C404" s="26" t="s">
        <v>30</v>
      </c>
      <c r="D404" s="37" t="s">
        <v>207</v>
      </c>
      <c r="E404" s="46" t="s">
        <v>470</v>
      </c>
      <c r="F404" s="50"/>
      <c r="G404" s="148">
        <v>9785912822476</v>
      </c>
      <c r="H404" s="66">
        <v>42</v>
      </c>
      <c r="I404" s="71">
        <f t="shared" si="247"/>
        <v>21</v>
      </c>
      <c r="J404" s="78" t="s">
        <v>540</v>
      </c>
      <c r="K404" s="91">
        <v>100</v>
      </c>
      <c r="L404" s="117"/>
      <c r="M404" s="106">
        <f t="shared" si="245"/>
        <v>0</v>
      </c>
      <c r="N404" s="56">
        <f t="shared" si="242"/>
        <v>0</v>
      </c>
      <c r="O404" s="56">
        <f t="shared" si="243"/>
        <v>0</v>
      </c>
      <c r="P404" s="179">
        <f t="shared" si="244"/>
        <v>0</v>
      </c>
      <c r="R404" s="56"/>
    </row>
    <row r="405" spans="1:18" s="2" customFormat="1" ht="111.75" customHeight="1" x14ac:dyDescent="0.3">
      <c r="A405" s="6">
        <f t="shared" si="246"/>
        <v>10</v>
      </c>
      <c r="B405" s="14" t="s">
        <v>14</v>
      </c>
      <c r="C405" s="26" t="s">
        <v>30</v>
      </c>
      <c r="D405" s="37" t="s">
        <v>208</v>
      </c>
      <c r="E405" s="46" t="s">
        <v>470</v>
      </c>
      <c r="F405" s="50"/>
      <c r="G405" s="148">
        <v>9785000335499</v>
      </c>
      <c r="H405" s="66">
        <v>42</v>
      </c>
      <c r="I405" s="71">
        <f t="shared" si="247"/>
        <v>21</v>
      </c>
      <c r="J405" s="78" t="s">
        <v>893</v>
      </c>
      <c r="K405" s="91">
        <v>100</v>
      </c>
      <c r="L405" s="117"/>
      <c r="M405" s="106">
        <f t="shared" si="245"/>
        <v>0</v>
      </c>
      <c r="N405" s="56">
        <f t="shared" si="242"/>
        <v>0</v>
      </c>
      <c r="O405" s="56">
        <f t="shared" si="243"/>
        <v>0</v>
      </c>
      <c r="P405" s="179">
        <f t="shared" si="244"/>
        <v>0</v>
      </c>
      <c r="R405" s="56"/>
    </row>
    <row r="406" spans="1:18" s="2" customFormat="1" ht="111.75" customHeight="1" x14ac:dyDescent="0.3">
      <c r="A406" s="6">
        <f t="shared" si="246"/>
        <v>11</v>
      </c>
      <c r="B406" s="14" t="s">
        <v>14</v>
      </c>
      <c r="C406" s="26" t="s">
        <v>30</v>
      </c>
      <c r="D406" s="37" t="s">
        <v>209</v>
      </c>
      <c r="E406" s="29"/>
      <c r="F406" s="50"/>
      <c r="G406" s="148">
        <v>9785912825798</v>
      </c>
      <c r="H406" s="66">
        <v>42</v>
      </c>
      <c r="I406" s="71">
        <f t="shared" si="247"/>
        <v>21</v>
      </c>
      <c r="J406" s="78" t="s">
        <v>540</v>
      </c>
      <c r="K406" s="91">
        <v>100</v>
      </c>
      <c r="L406" s="117"/>
      <c r="M406" s="106">
        <f t="shared" si="245"/>
        <v>0</v>
      </c>
      <c r="N406" s="56">
        <f t="shared" si="242"/>
        <v>0</v>
      </c>
      <c r="O406" s="56">
        <f t="shared" si="243"/>
        <v>0</v>
      </c>
      <c r="P406" s="179">
        <f t="shared" si="244"/>
        <v>0</v>
      </c>
      <c r="R406" s="56"/>
    </row>
    <row r="407" spans="1:18" s="2" customFormat="1" ht="111.75" customHeight="1" x14ac:dyDescent="0.3">
      <c r="A407" s="6">
        <f t="shared" si="246"/>
        <v>12</v>
      </c>
      <c r="B407" s="14" t="s">
        <v>14</v>
      </c>
      <c r="C407" s="25"/>
      <c r="D407" s="37" t="s">
        <v>210</v>
      </c>
      <c r="E407" s="47"/>
      <c r="F407" s="50"/>
      <c r="G407" s="148">
        <v>9785000335505</v>
      </c>
      <c r="H407" s="66">
        <v>42</v>
      </c>
      <c r="I407" s="71">
        <f t="shared" si="247"/>
        <v>21</v>
      </c>
      <c r="J407" s="78" t="s">
        <v>541</v>
      </c>
      <c r="K407" s="91">
        <v>100</v>
      </c>
      <c r="L407" s="117"/>
      <c r="M407" s="106">
        <f t="shared" si="245"/>
        <v>0</v>
      </c>
      <c r="N407" s="56">
        <f t="shared" si="242"/>
        <v>0</v>
      </c>
      <c r="O407" s="56">
        <f t="shared" si="243"/>
        <v>0</v>
      </c>
      <c r="P407" s="179">
        <f t="shared" si="244"/>
        <v>0</v>
      </c>
      <c r="R407" s="56"/>
    </row>
    <row r="408" spans="1:18" s="2" customFormat="1" ht="111.75" customHeight="1" x14ac:dyDescent="0.3">
      <c r="A408" s="6">
        <f t="shared" si="246"/>
        <v>13</v>
      </c>
      <c r="B408" s="14" t="s">
        <v>14</v>
      </c>
      <c r="C408" s="26" t="s">
        <v>30</v>
      </c>
      <c r="D408" s="37" t="s">
        <v>211</v>
      </c>
      <c r="E408" s="46" t="s">
        <v>470</v>
      </c>
      <c r="F408" s="50"/>
      <c r="G408" s="148">
        <v>9785912822445</v>
      </c>
      <c r="H408" s="66">
        <v>42</v>
      </c>
      <c r="I408" s="71">
        <f>ROUND((100-$L$4)/100*H408,1)</f>
        <v>21</v>
      </c>
      <c r="J408" s="78" t="s">
        <v>705</v>
      </c>
      <c r="K408" s="91">
        <v>100</v>
      </c>
      <c r="L408" s="117"/>
      <c r="M408" s="106">
        <f t="shared" si="245"/>
        <v>0</v>
      </c>
      <c r="N408" s="56">
        <f t="shared" si="242"/>
        <v>0</v>
      </c>
      <c r="O408" s="56">
        <f t="shared" si="243"/>
        <v>0</v>
      </c>
      <c r="P408" s="179">
        <f t="shared" si="244"/>
        <v>0</v>
      </c>
      <c r="R408" s="56"/>
    </row>
    <row r="409" spans="1:18" s="2" customFormat="1" ht="111.75" customHeight="1" x14ac:dyDescent="0.3">
      <c r="A409" s="6">
        <f t="shared" si="246"/>
        <v>14</v>
      </c>
      <c r="B409" s="14" t="s">
        <v>14</v>
      </c>
      <c r="C409" s="26" t="s">
        <v>30</v>
      </c>
      <c r="D409" s="37" t="s">
        <v>212</v>
      </c>
      <c r="E409" s="29"/>
      <c r="F409" s="50"/>
      <c r="G409" s="148">
        <v>9785912822452</v>
      </c>
      <c r="H409" s="66">
        <v>42</v>
      </c>
      <c r="I409" s="71">
        <f>ROUND((100-$L$4)/100*H409,1)</f>
        <v>21</v>
      </c>
      <c r="J409" s="78" t="s">
        <v>540</v>
      </c>
      <c r="K409" s="91">
        <v>100</v>
      </c>
      <c r="L409" s="117"/>
      <c r="M409" s="106">
        <f t="shared" si="245"/>
        <v>0</v>
      </c>
      <c r="N409" s="56">
        <f t="shared" si="242"/>
        <v>0</v>
      </c>
      <c r="O409" s="56">
        <f t="shared" si="243"/>
        <v>0</v>
      </c>
      <c r="P409" s="179">
        <f t="shared" si="244"/>
        <v>0</v>
      </c>
      <c r="R409" s="56"/>
    </row>
    <row r="410" spans="1:18" s="2" customFormat="1" ht="111.75" customHeight="1" x14ac:dyDescent="0.3">
      <c r="A410" s="6">
        <f t="shared" si="246"/>
        <v>15</v>
      </c>
      <c r="B410" s="14" t="s">
        <v>14</v>
      </c>
      <c r="C410" s="26" t="s">
        <v>30</v>
      </c>
      <c r="D410" s="37" t="s">
        <v>213</v>
      </c>
      <c r="E410" s="29"/>
      <c r="F410" s="50"/>
      <c r="G410" s="148">
        <v>9785000335529</v>
      </c>
      <c r="H410" s="66">
        <v>42</v>
      </c>
      <c r="I410" s="71">
        <f t="shared" si="247"/>
        <v>21</v>
      </c>
      <c r="J410" s="78" t="s">
        <v>748</v>
      </c>
      <c r="K410" s="91">
        <v>100</v>
      </c>
      <c r="L410" s="117"/>
      <c r="M410" s="106">
        <f t="shared" si="245"/>
        <v>0</v>
      </c>
      <c r="N410" s="56">
        <f t="shared" si="242"/>
        <v>0</v>
      </c>
      <c r="O410" s="56">
        <f t="shared" si="243"/>
        <v>0</v>
      </c>
      <c r="P410" s="179">
        <f t="shared" si="244"/>
        <v>0</v>
      </c>
      <c r="R410" s="56"/>
    </row>
    <row r="411" spans="1:18" s="2" customFormat="1" ht="111.75" customHeight="1" x14ac:dyDescent="0.3">
      <c r="A411" s="6">
        <f t="shared" si="246"/>
        <v>16</v>
      </c>
      <c r="B411" s="14" t="s">
        <v>14</v>
      </c>
      <c r="C411" s="26" t="s">
        <v>30</v>
      </c>
      <c r="D411" s="37" t="s">
        <v>214</v>
      </c>
      <c r="E411" s="46" t="s">
        <v>470</v>
      </c>
      <c r="F411" s="50" t="s">
        <v>490</v>
      </c>
      <c r="G411" s="148">
        <v>9785000336571</v>
      </c>
      <c r="H411" s="66">
        <v>42</v>
      </c>
      <c r="I411" s="71">
        <f t="shared" si="247"/>
        <v>21</v>
      </c>
      <c r="J411" s="78" t="s">
        <v>893</v>
      </c>
      <c r="K411" s="91">
        <v>100</v>
      </c>
      <c r="L411" s="117"/>
      <c r="M411" s="106">
        <f t="shared" si="245"/>
        <v>0</v>
      </c>
      <c r="N411" s="56">
        <f t="shared" si="242"/>
        <v>0</v>
      </c>
      <c r="O411" s="56">
        <f t="shared" si="243"/>
        <v>0</v>
      </c>
      <c r="P411" s="179">
        <f t="shared" si="244"/>
        <v>0</v>
      </c>
      <c r="R411" s="56"/>
    </row>
    <row r="412" spans="1:18" s="2" customFormat="1" ht="111.75" customHeight="1" x14ac:dyDescent="0.3">
      <c r="A412" s="6">
        <f t="shared" si="246"/>
        <v>17</v>
      </c>
      <c r="B412" s="14" t="s">
        <v>14</v>
      </c>
      <c r="C412" s="26" t="s">
        <v>30</v>
      </c>
      <c r="D412" s="37" t="s">
        <v>735</v>
      </c>
      <c r="E412" s="47"/>
      <c r="F412" s="50"/>
      <c r="G412" s="148">
        <v>9785912822469</v>
      </c>
      <c r="H412" s="66">
        <v>42</v>
      </c>
      <c r="I412" s="71">
        <f>ROUND((100-$L$4)/100*H412,1)</f>
        <v>21</v>
      </c>
      <c r="J412" s="78" t="s">
        <v>705</v>
      </c>
      <c r="K412" s="91">
        <v>100</v>
      </c>
      <c r="L412" s="117"/>
      <c r="M412" s="106">
        <f>L412*I412</f>
        <v>0</v>
      </c>
      <c r="N412" s="56">
        <f t="shared" si="242"/>
        <v>0</v>
      </c>
      <c r="O412" s="56">
        <f t="shared" si="243"/>
        <v>0</v>
      </c>
      <c r="P412" s="179">
        <f t="shared" si="244"/>
        <v>0</v>
      </c>
      <c r="R412" s="56"/>
    </row>
    <row r="413" spans="1:18" s="2" customFormat="1" ht="111.75" customHeight="1" x14ac:dyDescent="0.3">
      <c r="A413" s="6">
        <f t="shared" si="246"/>
        <v>18</v>
      </c>
      <c r="B413" s="14" t="s">
        <v>14</v>
      </c>
      <c r="C413" s="25"/>
      <c r="D413" s="37" t="s">
        <v>215</v>
      </c>
      <c r="E413" s="29"/>
      <c r="F413" s="50"/>
      <c r="G413" s="148">
        <v>9785000336557</v>
      </c>
      <c r="H413" s="66">
        <v>42</v>
      </c>
      <c r="I413" s="71">
        <f t="shared" si="247"/>
        <v>21</v>
      </c>
      <c r="J413" s="78" t="s">
        <v>541</v>
      </c>
      <c r="K413" s="91">
        <v>100</v>
      </c>
      <c r="L413" s="117"/>
      <c r="M413" s="106">
        <f t="shared" si="245"/>
        <v>0</v>
      </c>
      <c r="N413" s="56">
        <f t="shared" si="242"/>
        <v>0</v>
      </c>
      <c r="O413" s="56">
        <f t="shared" si="243"/>
        <v>0</v>
      </c>
      <c r="P413" s="179">
        <f t="shared" si="244"/>
        <v>0</v>
      </c>
      <c r="R413" s="56"/>
    </row>
    <row r="414" spans="1:18" s="2" customFormat="1" ht="111.75" customHeight="1" x14ac:dyDescent="0.3">
      <c r="A414" s="6">
        <f t="shared" si="246"/>
        <v>19</v>
      </c>
      <c r="B414" s="14" t="s">
        <v>14</v>
      </c>
      <c r="C414" s="25"/>
      <c r="D414" s="37" t="s">
        <v>216</v>
      </c>
      <c r="E414" s="47"/>
      <c r="F414" s="50"/>
      <c r="G414" s="148">
        <v>9785912825125</v>
      </c>
      <c r="H414" s="66">
        <v>42</v>
      </c>
      <c r="I414" s="71">
        <f t="shared" si="247"/>
        <v>21</v>
      </c>
      <c r="J414" s="78" t="s">
        <v>542</v>
      </c>
      <c r="K414" s="91">
        <v>100</v>
      </c>
      <c r="L414" s="117"/>
      <c r="M414" s="106">
        <f t="shared" si="245"/>
        <v>0</v>
      </c>
      <c r="N414" s="56">
        <f t="shared" si="242"/>
        <v>0</v>
      </c>
      <c r="O414" s="56">
        <f t="shared" si="243"/>
        <v>0</v>
      </c>
      <c r="P414" s="179">
        <f t="shared" si="244"/>
        <v>0</v>
      </c>
      <c r="R414" s="56"/>
    </row>
    <row r="415" spans="1:18" s="2" customFormat="1" ht="111.75" customHeight="1" x14ac:dyDescent="0.3">
      <c r="A415" s="6">
        <f t="shared" si="246"/>
        <v>20</v>
      </c>
      <c r="B415" s="14" t="s">
        <v>14</v>
      </c>
      <c r="C415" s="26" t="s">
        <v>30</v>
      </c>
      <c r="D415" s="37" t="s">
        <v>217</v>
      </c>
      <c r="E415" s="29"/>
      <c r="F415" s="50" t="s">
        <v>490</v>
      </c>
      <c r="G415" s="148">
        <v>9785912825811</v>
      </c>
      <c r="H415" s="66">
        <v>42</v>
      </c>
      <c r="I415" s="71">
        <f t="shared" si="247"/>
        <v>21</v>
      </c>
      <c r="J415" s="78" t="s">
        <v>705</v>
      </c>
      <c r="K415" s="91">
        <v>100</v>
      </c>
      <c r="L415" s="117"/>
      <c r="M415" s="106">
        <f t="shared" si="245"/>
        <v>0</v>
      </c>
      <c r="N415" s="56">
        <f t="shared" si="242"/>
        <v>0</v>
      </c>
      <c r="O415" s="56">
        <f t="shared" si="243"/>
        <v>0</v>
      </c>
      <c r="P415" s="179">
        <f t="shared" si="244"/>
        <v>0</v>
      </c>
      <c r="R415" s="162"/>
    </row>
    <row r="416" spans="1:18" s="10" customFormat="1" ht="111.75" customHeight="1" x14ac:dyDescent="0.3">
      <c r="A416" s="6">
        <f t="shared" si="246"/>
        <v>21</v>
      </c>
      <c r="B416" s="14" t="s">
        <v>14</v>
      </c>
      <c r="C416" s="25"/>
      <c r="D416" s="37" t="s">
        <v>218</v>
      </c>
      <c r="E416" s="29"/>
      <c r="F416" s="50"/>
      <c r="G416" s="148">
        <v>9785912822803</v>
      </c>
      <c r="H416" s="66">
        <v>42</v>
      </c>
      <c r="I416" s="71">
        <f t="shared" si="247"/>
        <v>21</v>
      </c>
      <c r="J416" s="78" t="s">
        <v>541</v>
      </c>
      <c r="K416" s="91">
        <v>100</v>
      </c>
      <c r="L416" s="117"/>
      <c r="M416" s="106">
        <f t="shared" si="245"/>
        <v>0</v>
      </c>
      <c r="N416" s="56">
        <f t="shared" si="242"/>
        <v>0</v>
      </c>
      <c r="O416" s="56">
        <f t="shared" si="243"/>
        <v>0</v>
      </c>
      <c r="P416" s="179">
        <f t="shared" si="244"/>
        <v>0</v>
      </c>
      <c r="R416" s="162"/>
    </row>
    <row r="417" spans="1:18" s="10" customFormat="1" ht="111.75" customHeight="1" x14ac:dyDescent="0.3">
      <c r="A417" s="6">
        <f t="shared" si="246"/>
        <v>22</v>
      </c>
      <c r="B417" s="14" t="s">
        <v>14</v>
      </c>
      <c r="C417" s="26" t="s">
        <v>30</v>
      </c>
      <c r="D417" s="37" t="s">
        <v>734</v>
      </c>
      <c r="E417" s="47"/>
      <c r="F417" s="50"/>
      <c r="G417" s="148">
        <v>9785912828454</v>
      </c>
      <c r="H417" s="66">
        <v>42</v>
      </c>
      <c r="I417" s="71">
        <f>ROUND((100-$L$4)/100*H417,1)</f>
        <v>21</v>
      </c>
      <c r="J417" s="78" t="s">
        <v>705</v>
      </c>
      <c r="K417" s="91">
        <v>100</v>
      </c>
      <c r="L417" s="117"/>
      <c r="M417" s="106">
        <f>L417*I417</f>
        <v>0</v>
      </c>
      <c r="N417" s="56">
        <f t="shared" si="242"/>
        <v>0</v>
      </c>
      <c r="O417" s="56">
        <f t="shared" si="243"/>
        <v>0</v>
      </c>
      <c r="P417" s="179">
        <f t="shared" si="244"/>
        <v>0</v>
      </c>
      <c r="R417" s="162"/>
    </row>
    <row r="418" spans="1:18" s="10" customFormat="1" ht="111.75" customHeight="1" x14ac:dyDescent="0.3">
      <c r="A418" s="6">
        <f t="shared" si="246"/>
        <v>23</v>
      </c>
      <c r="B418" s="14" t="s">
        <v>14</v>
      </c>
      <c r="C418" s="26" t="s">
        <v>30</v>
      </c>
      <c r="D418" s="37" t="s">
        <v>219</v>
      </c>
      <c r="E418" s="47"/>
      <c r="F418" s="50"/>
      <c r="G418" s="148">
        <v>9785912825156</v>
      </c>
      <c r="H418" s="66">
        <v>42</v>
      </c>
      <c r="I418" s="71">
        <f t="shared" si="247"/>
        <v>21</v>
      </c>
      <c r="J418" s="78" t="s">
        <v>542</v>
      </c>
      <c r="K418" s="91">
        <v>100</v>
      </c>
      <c r="L418" s="117"/>
      <c r="M418" s="106">
        <f t="shared" si="245"/>
        <v>0</v>
      </c>
      <c r="N418" s="56">
        <f t="shared" si="242"/>
        <v>0</v>
      </c>
      <c r="O418" s="56">
        <f t="shared" si="243"/>
        <v>0</v>
      </c>
      <c r="P418" s="179">
        <f t="shared" si="244"/>
        <v>0</v>
      </c>
      <c r="R418" s="56"/>
    </row>
    <row r="419" spans="1:18" s="2" customFormat="1" ht="60.75" customHeight="1" x14ac:dyDescent="0.3">
      <c r="A419" s="291" t="s">
        <v>594</v>
      </c>
      <c r="B419" s="292"/>
      <c r="C419" s="292"/>
      <c r="D419" s="292"/>
      <c r="E419" s="115"/>
      <c r="F419" s="289" t="s">
        <v>595</v>
      </c>
      <c r="G419" s="289"/>
      <c r="H419" s="289"/>
      <c r="I419" s="289"/>
      <c r="J419" s="289"/>
      <c r="K419" s="290"/>
      <c r="L419" s="102"/>
      <c r="M419" s="106"/>
      <c r="N419" s="56"/>
      <c r="O419" s="56"/>
      <c r="P419" s="179"/>
      <c r="R419" s="56"/>
    </row>
    <row r="420" spans="1:18" s="2" customFormat="1" ht="29.25" customHeight="1" x14ac:dyDescent="0.3">
      <c r="A420" s="7"/>
      <c r="B420" s="312" t="s">
        <v>821</v>
      </c>
      <c r="C420" s="312"/>
      <c r="D420" s="312"/>
      <c r="E420" s="185"/>
      <c r="F420" s="166"/>
      <c r="G420" s="166"/>
      <c r="H420" s="166"/>
      <c r="I420" s="166"/>
      <c r="J420" s="166"/>
      <c r="K420" s="159"/>
      <c r="L420" s="102"/>
      <c r="M420" s="106"/>
      <c r="N420" s="56"/>
      <c r="O420" s="56"/>
      <c r="P420" s="56"/>
      <c r="R420" s="56"/>
    </row>
    <row r="421" spans="1:18" s="2" customFormat="1" ht="111.75" customHeight="1" x14ac:dyDescent="0.3">
      <c r="A421" s="6">
        <v>1</v>
      </c>
      <c r="B421" s="14"/>
      <c r="C421" s="26" t="s">
        <v>30</v>
      </c>
      <c r="D421" s="37" t="s">
        <v>221</v>
      </c>
      <c r="E421" s="29"/>
      <c r="F421" s="51"/>
      <c r="G421" s="112">
        <v>9785000335024</v>
      </c>
      <c r="H421" s="67">
        <v>26</v>
      </c>
      <c r="I421" s="71">
        <f t="shared" ref="I421:I430" si="248">ROUND((100-$L$4)/100*H421,1)</f>
        <v>13</v>
      </c>
      <c r="J421" s="78" t="s">
        <v>540</v>
      </c>
      <c r="K421" s="90">
        <v>100</v>
      </c>
      <c r="L421" s="117"/>
      <c r="M421" s="106">
        <f>L421*I421</f>
        <v>0</v>
      </c>
      <c r="N421" s="56">
        <f>L421*2.2/100</f>
        <v>0</v>
      </c>
      <c r="O421" s="56">
        <f>TRUNC(L421/K421,0)*K421</f>
        <v>0</v>
      </c>
      <c r="P421" s="179">
        <f>L421-O421</f>
        <v>0</v>
      </c>
      <c r="R421" s="56"/>
    </row>
    <row r="422" spans="1:18" s="2" customFormat="1" ht="111.75" customHeight="1" x14ac:dyDescent="0.3">
      <c r="A422" s="6">
        <f>A421+1</f>
        <v>2</v>
      </c>
      <c r="B422" s="14" t="s">
        <v>15</v>
      </c>
      <c r="C422" s="26" t="s">
        <v>30</v>
      </c>
      <c r="D422" s="37" t="s">
        <v>224</v>
      </c>
      <c r="E422" s="46" t="s">
        <v>470</v>
      </c>
      <c r="F422" s="56"/>
      <c r="G422" s="112">
        <v>9785912822308</v>
      </c>
      <c r="H422" s="67">
        <v>26</v>
      </c>
      <c r="I422" s="71">
        <f t="shared" si="248"/>
        <v>13</v>
      </c>
      <c r="J422" s="78" t="s">
        <v>705</v>
      </c>
      <c r="K422" s="90">
        <v>100</v>
      </c>
      <c r="L422" s="117"/>
      <c r="M422" s="106">
        <f t="shared" ref="M422:M430" si="249">L422*I422</f>
        <v>0</v>
      </c>
      <c r="N422" s="56">
        <f>L422*2.2/100</f>
        <v>0</v>
      </c>
      <c r="O422" s="56">
        <f t="shared" ref="O422:O430" si="250">TRUNC(L422/K422,0)*K422</f>
        <v>0</v>
      </c>
      <c r="P422" s="179">
        <f t="shared" ref="P422:P430" si="251">L422-O422</f>
        <v>0</v>
      </c>
      <c r="R422" s="56"/>
    </row>
    <row r="423" spans="1:18" s="2" customFormat="1" ht="111.75" customHeight="1" x14ac:dyDescent="0.3">
      <c r="A423" s="6">
        <f>A422+1</f>
        <v>3</v>
      </c>
      <c r="B423" s="14"/>
      <c r="C423" s="26" t="s">
        <v>30</v>
      </c>
      <c r="D423" s="37" t="s">
        <v>771</v>
      </c>
      <c r="E423" s="46" t="s">
        <v>470</v>
      </c>
      <c r="F423" s="56"/>
      <c r="G423" s="112">
        <v>9785912823060</v>
      </c>
      <c r="H423" s="67">
        <v>26</v>
      </c>
      <c r="I423" s="71">
        <f t="shared" si="248"/>
        <v>13</v>
      </c>
      <c r="J423" s="78" t="s">
        <v>705</v>
      </c>
      <c r="K423" s="90">
        <v>100</v>
      </c>
      <c r="L423" s="117"/>
      <c r="M423" s="106">
        <f t="shared" si="249"/>
        <v>0</v>
      </c>
      <c r="N423" s="56">
        <f>L423*2.2/100</f>
        <v>0</v>
      </c>
      <c r="O423" s="56">
        <f t="shared" si="250"/>
        <v>0</v>
      </c>
      <c r="P423" s="179">
        <f t="shared" si="251"/>
        <v>0</v>
      </c>
      <c r="R423" s="56"/>
    </row>
    <row r="424" spans="1:18" s="2" customFormat="1" ht="111.75" customHeight="1" x14ac:dyDescent="0.3">
      <c r="A424" s="6">
        <f t="shared" ref="A424:A430" si="252">A423+1</f>
        <v>4</v>
      </c>
      <c r="B424" s="14"/>
      <c r="C424" s="26" t="s">
        <v>30</v>
      </c>
      <c r="D424" s="37" t="s">
        <v>649</v>
      </c>
      <c r="E424" s="29"/>
      <c r="F424" s="51"/>
      <c r="G424" s="112">
        <v>9785000335000</v>
      </c>
      <c r="H424" s="67">
        <v>26</v>
      </c>
      <c r="I424" s="71">
        <f t="shared" si="248"/>
        <v>13</v>
      </c>
      <c r="J424" s="78" t="s">
        <v>540</v>
      </c>
      <c r="K424" s="90">
        <v>100</v>
      </c>
      <c r="L424" s="117"/>
      <c r="M424" s="106">
        <f t="shared" si="249"/>
        <v>0</v>
      </c>
      <c r="N424" s="56">
        <f t="shared" ref="N424:N451" si="253">L424*2.2/100</f>
        <v>0</v>
      </c>
      <c r="O424" s="56">
        <f t="shared" si="250"/>
        <v>0</v>
      </c>
      <c r="P424" s="179">
        <f t="shared" si="251"/>
        <v>0</v>
      </c>
      <c r="R424" s="56"/>
    </row>
    <row r="425" spans="1:18" s="2" customFormat="1" ht="111.75" customHeight="1" x14ac:dyDescent="0.3">
      <c r="A425" s="6">
        <f t="shared" si="252"/>
        <v>5</v>
      </c>
      <c r="B425" s="14" t="s">
        <v>15</v>
      </c>
      <c r="C425" s="25"/>
      <c r="D425" s="37" t="s">
        <v>77</v>
      </c>
      <c r="E425" s="46" t="s">
        <v>470</v>
      </c>
      <c r="F425" s="56"/>
      <c r="G425" s="112">
        <v>9785000336946</v>
      </c>
      <c r="H425" s="67">
        <v>26</v>
      </c>
      <c r="I425" s="71">
        <f t="shared" si="248"/>
        <v>13</v>
      </c>
      <c r="J425" s="78" t="s">
        <v>543</v>
      </c>
      <c r="K425" s="90">
        <v>100</v>
      </c>
      <c r="L425" s="117"/>
      <c r="M425" s="106">
        <f t="shared" si="249"/>
        <v>0</v>
      </c>
      <c r="N425" s="56">
        <f t="shared" si="253"/>
        <v>0</v>
      </c>
      <c r="O425" s="56">
        <f t="shared" si="250"/>
        <v>0</v>
      </c>
      <c r="P425" s="179">
        <f t="shared" si="251"/>
        <v>0</v>
      </c>
      <c r="R425" s="56"/>
    </row>
    <row r="426" spans="1:18" s="2" customFormat="1" ht="111.75" customHeight="1" x14ac:dyDescent="0.3">
      <c r="A426" s="6">
        <f t="shared" si="252"/>
        <v>6</v>
      </c>
      <c r="B426" s="14" t="s">
        <v>15</v>
      </c>
      <c r="C426" s="26" t="s">
        <v>30</v>
      </c>
      <c r="D426" s="37" t="s">
        <v>227</v>
      </c>
      <c r="E426" s="51"/>
      <c r="F426" s="56"/>
      <c r="G426" s="112">
        <v>9785912821165</v>
      </c>
      <c r="H426" s="67">
        <v>26</v>
      </c>
      <c r="I426" s="71">
        <f t="shared" si="248"/>
        <v>13</v>
      </c>
      <c r="J426" s="78" t="s">
        <v>705</v>
      </c>
      <c r="K426" s="90">
        <v>100</v>
      </c>
      <c r="L426" s="117"/>
      <c r="M426" s="106">
        <f t="shared" si="249"/>
        <v>0</v>
      </c>
      <c r="N426" s="56">
        <f t="shared" si="253"/>
        <v>0</v>
      </c>
      <c r="O426" s="56">
        <f t="shared" si="250"/>
        <v>0</v>
      </c>
      <c r="P426" s="179">
        <f t="shared" si="251"/>
        <v>0</v>
      </c>
      <c r="R426" s="56"/>
    </row>
    <row r="427" spans="1:18" s="2" customFormat="1" ht="111.75" customHeight="1" x14ac:dyDescent="0.3">
      <c r="A427" s="6">
        <f t="shared" si="252"/>
        <v>7</v>
      </c>
      <c r="B427" s="14"/>
      <c r="C427" s="26" t="s">
        <v>30</v>
      </c>
      <c r="D427" s="37" t="s">
        <v>229</v>
      </c>
      <c r="E427" s="46" t="s">
        <v>470</v>
      </c>
      <c r="F427" s="56"/>
      <c r="G427" s="112">
        <v>9785912821172</v>
      </c>
      <c r="H427" s="67">
        <v>26</v>
      </c>
      <c r="I427" s="71">
        <f t="shared" si="248"/>
        <v>13</v>
      </c>
      <c r="J427" s="78" t="s">
        <v>540</v>
      </c>
      <c r="K427" s="90">
        <v>100</v>
      </c>
      <c r="L427" s="117"/>
      <c r="M427" s="106">
        <f t="shared" si="249"/>
        <v>0</v>
      </c>
      <c r="N427" s="56">
        <f t="shared" si="253"/>
        <v>0</v>
      </c>
      <c r="O427" s="56">
        <f t="shared" si="250"/>
        <v>0</v>
      </c>
      <c r="P427" s="179">
        <f t="shared" si="251"/>
        <v>0</v>
      </c>
      <c r="R427" s="56"/>
    </row>
    <row r="428" spans="1:18" s="2" customFormat="1" ht="111.75" customHeight="1" x14ac:dyDescent="0.3">
      <c r="A428" s="6">
        <f t="shared" si="252"/>
        <v>8</v>
      </c>
      <c r="B428" s="14" t="s">
        <v>15</v>
      </c>
      <c r="C428" s="26" t="s">
        <v>30</v>
      </c>
      <c r="D428" s="37" t="s">
        <v>231</v>
      </c>
      <c r="E428" s="51"/>
      <c r="F428" s="56"/>
      <c r="G428" s="112">
        <v>9785912828737</v>
      </c>
      <c r="H428" s="67">
        <v>26</v>
      </c>
      <c r="I428" s="71">
        <f t="shared" si="248"/>
        <v>13</v>
      </c>
      <c r="J428" s="78" t="s">
        <v>540</v>
      </c>
      <c r="K428" s="90">
        <v>100</v>
      </c>
      <c r="L428" s="117"/>
      <c r="M428" s="106">
        <f t="shared" si="249"/>
        <v>0</v>
      </c>
      <c r="N428" s="56">
        <f t="shared" si="253"/>
        <v>0</v>
      </c>
      <c r="O428" s="56">
        <f t="shared" si="250"/>
        <v>0</v>
      </c>
      <c r="P428" s="179">
        <f t="shared" si="251"/>
        <v>0</v>
      </c>
      <c r="R428" s="56"/>
    </row>
    <row r="429" spans="1:18" s="2" customFormat="1" ht="111.75" customHeight="1" x14ac:dyDescent="0.3">
      <c r="A429" s="6">
        <f t="shared" si="252"/>
        <v>9</v>
      </c>
      <c r="B429" s="14"/>
      <c r="C429" s="26" t="s">
        <v>30</v>
      </c>
      <c r="D429" s="37" t="s">
        <v>233</v>
      </c>
      <c r="E429" s="46" t="s">
        <v>470</v>
      </c>
      <c r="F429" s="56"/>
      <c r="G429" s="112">
        <v>9785912822315</v>
      </c>
      <c r="H429" s="67">
        <v>26</v>
      </c>
      <c r="I429" s="71">
        <f t="shared" si="248"/>
        <v>13</v>
      </c>
      <c r="J429" s="78" t="s">
        <v>540</v>
      </c>
      <c r="K429" s="90">
        <v>100</v>
      </c>
      <c r="L429" s="117"/>
      <c r="M429" s="106">
        <f t="shared" si="249"/>
        <v>0</v>
      </c>
      <c r="N429" s="56">
        <f t="shared" si="253"/>
        <v>0</v>
      </c>
      <c r="O429" s="56">
        <f t="shared" si="250"/>
        <v>0</v>
      </c>
      <c r="P429" s="179">
        <f t="shared" si="251"/>
        <v>0</v>
      </c>
      <c r="R429" s="56"/>
    </row>
    <row r="430" spans="1:18" s="2" customFormat="1" ht="111.75" customHeight="1" x14ac:dyDescent="0.3">
      <c r="A430" s="6">
        <f t="shared" si="252"/>
        <v>10</v>
      </c>
      <c r="B430" s="14"/>
      <c r="C430" s="26" t="s">
        <v>30</v>
      </c>
      <c r="D430" s="37" t="s">
        <v>651</v>
      </c>
      <c r="E430" s="29"/>
      <c r="F430" s="56"/>
      <c r="G430" s="112">
        <v>9785912828744</v>
      </c>
      <c r="H430" s="67">
        <v>26</v>
      </c>
      <c r="I430" s="71">
        <f t="shared" si="248"/>
        <v>13</v>
      </c>
      <c r="J430" s="78" t="s">
        <v>540</v>
      </c>
      <c r="K430" s="90">
        <v>100</v>
      </c>
      <c r="L430" s="117"/>
      <c r="M430" s="106">
        <f t="shared" si="249"/>
        <v>0</v>
      </c>
      <c r="N430" s="56">
        <f t="shared" si="253"/>
        <v>0</v>
      </c>
      <c r="O430" s="56">
        <f t="shared" si="250"/>
        <v>0</v>
      </c>
      <c r="P430" s="179">
        <f t="shared" si="251"/>
        <v>0</v>
      </c>
      <c r="R430" s="56"/>
    </row>
    <row r="431" spans="1:18" s="2" customFormat="1" ht="56.25" customHeight="1" x14ac:dyDescent="0.3">
      <c r="A431" s="6"/>
      <c r="B431" s="14"/>
      <c r="C431" s="313" t="s">
        <v>820</v>
      </c>
      <c r="D431" s="312"/>
      <c r="E431" s="115"/>
      <c r="F431" s="316" t="s">
        <v>595</v>
      </c>
      <c r="G431" s="289"/>
      <c r="H431" s="289"/>
      <c r="I431" s="289"/>
      <c r="J431" s="289"/>
      <c r="K431" s="290"/>
      <c r="L431" s="102"/>
      <c r="M431" s="106"/>
      <c r="N431" s="56"/>
      <c r="O431" s="56"/>
      <c r="P431" s="179"/>
      <c r="R431" s="56"/>
    </row>
    <row r="432" spans="1:18" s="2" customFormat="1" ht="111.75" customHeight="1" x14ac:dyDescent="0.3">
      <c r="A432" s="6">
        <f>A430+1</f>
        <v>11</v>
      </c>
      <c r="B432" s="14"/>
      <c r="C432" s="26" t="s">
        <v>30</v>
      </c>
      <c r="D432" s="37" t="s">
        <v>650</v>
      </c>
      <c r="E432" s="29"/>
      <c r="F432" s="56"/>
      <c r="G432" s="112">
        <v>9785912822346</v>
      </c>
      <c r="H432" s="67">
        <v>26</v>
      </c>
      <c r="I432" s="71">
        <f>ROUND((100-$L$4)/100*H432,1)</f>
        <v>13</v>
      </c>
      <c r="J432" s="78" t="s">
        <v>540</v>
      </c>
      <c r="K432" s="90">
        <v>100</v>
      </c>
      <c r="L432" s="117"/>
      <c r="M432" s="106">
        <f>L432*I432</f>
        <v>0</v>
      </c>
      <c r="N432" s="56">
        <f t="shared" si="253"/>
        <v>0</v>
      </c>
      <c r="O432" s="56">
        <f>TRUNC(L432/K432,0)*K432</f>
        <v>0</v>
      </c>
      <c r="P432" s="179">
        <f>L432-O432</f>
        <v>0</v>
      </c>
      <c r="R432" s="56"/>
    </row>
    <row r="433" spans="1:18" s="2" customFormat="1" ht="111.75" customHeight="1" x14ac:dyDescent="0.3">
      <c r="A433" s="6">
        <f>A432+1</f>
        <v>12</v>
      </c>
      <c r="B433" s="14" t="s">
        <v>15</v>
      </c>
      <c r="C433" s="26" t="s">
        <v>30</v>
      </c>
      <c r="D433" s="37" t="s">
        <v>230</v>
      </c>
      <c r="E433" s="29"/>
      <c r="F433" s="56"/>
      <c r="G433" s="112">
        <v>9785912826092</v>
      </c>
      <c r="H433" s="67">
        <v>26</v>
      </c>
      <c r="I433" s="71">
        <f>ROUND((100-$L$4)/100*H433,1)</f>
        <v>13</v>
      </c>
      <c r="J433" s="78" t="s">
        <v>542</v>
      </c>
      <c r="K433" s="90">
        <v>100</v>
      </c>
      <c r="L433" s="117"/>
      <c r="M433" s="106">
        <f>L433*I433</f>
        <v>0</v>
      </c>
      <c r="N433" s="56">
        <f t="shared" si="253"/>
        <v>0</v>
      </c>
      <c r="O433" s="56">
        <f>TRUNC(L433/K433,0)*K433</f>
        <v>0</v>
      </c>
      <c r="P433" s="179">
        <f>L433-O433</f>
        <v>0</v>
      </c>
      <c r="R433" s="56"/>
    </row>
    <row r="434" spans="1:18" s="2" customFormat="1" ht="58.5" customHeight="1" x14ac:dyDescent="0.3">
      <c r="A434" s="6"/>
      <c r="B434" s="14"/>
      <c r="C434" s="313" t="s">
        <v>823</v>
      </c>
      <c r="D434" s="312"/>
      <c r="E434" s="115"/>
      <c r="F434" s="316" t="s">
        <v>595</v>
      </c>
      <c r="G434" s="288"/>
      <c r="H434" s="288"/>
      <c r="I434" s="288"/>
      <c r="J434" s="288"/>
      <c r="K434" s="326"/>
      <c r="L434" s="117"/>
      <c r="M434" s="106"/>
      <c r="N434" s="56"/>
      <c r="O434" s="56"/>
      <c r="P434" s="179"/>
      <c r="R434" s="56"/>
    </row>
    <row r="435" spans="1:18" s="2" customFormat="1" ht="111.75" customHeight="1" x14ac:dyDescent="0.3">
      <c r="A435" s="6">
        <v>13</v>
      </c>
      <c r="B435" s="14"/>
      <c r="C435" s="26" t="s">
        <v>30</v>
      </c>
      <c r="D435" s="37" t="s">
        <v>223</v>
      </c>
      <c r="E435" s="29"/>
      <c r="F435" s="51"/>
      <c r="G435" s="112">
        <v>9785912828713</v>
      </c>
      <c r="H435" s="67">
        <v>26</v>
      </c>
      <c r="I435" s="71">
        <f t="shared" ref="I435:I441" si="254">ROUND((100-$L$4)/100*H435,1)</f>
        <v>13</v>
      </c>
      <c r="J435" s="78" t="s">
        <v>540</v>
      </c>
      <c r="K435" s="90">
        <v>100</v>
      </c>
      <c r="L435" s="117"/>
      <c r="M435" s="106">
        <f t="shared" ref="M435:M441" si="255">L435*I435</f>
        <v>0</v>
      </c>
      <c r="N435" s="56">
        <f t="shared" si="253"/>
        <v>0</v>
      </c>
      <c r="O435" s="56">
        <f t="shared" ref="O435:O441" si="256">TRUNC(L435/K435,0)*K435</f>
        <v>0</v>
      </c>
      <c r="P435" s="179">
        <f t="shared" ref="P435:P441" si="257">L435-O435</f>
        <v>0</v>
      </c>
      <c r="R435" s="56"/>
    </row>
    <row r="436" spans="1:18" s="2" customFormat="1" ht="111.75" customHeight="1" x14ac:dyDescent="0.3">
      <c r="A436" s="6">
        <f t="shared" ref="A436:A441" si="258">A435+1</f>
        <v>14</v>
      </c>
      <c r="B436" s="14" t="s">
        <v>15</v>
      </c>
      <c r="C436" s="26" t="s">
        <v>30</v>
      </c>
      <c r="D436" s="37" t="s">
        <v>220</v>
      </c>
      <c r="E436" s="46" t="s">
        <v>470</v>
      </c>
      <c r="F436" s="51"/>
      <c r="G436" s="112">
        <v>9785912828133</v>
      </c>
      <c r="H436" s="67">
        <v>26</v>
      </c>
      <c r="I436" s="71">
        <f t="shared" si="254"/>
        <v>13</v>
      </c>
      <c r="J436" s="78" t="s">
        <v>542</v>
      </c>
      <c r="K436" s="90">
        <v>100</v>
      </c>
      <c r="L436" s="117"/>
      <c r="M436" s="106">
        <f t="shared" si="255"/>
        <v>0</v>
      </c>
      <c r="N436" s="56">
        <f t="shared" si="253"/>
        <v>0</v>
      </c>
      <c r="O436" s="56">
        <f t="shared" si="256"/>
        <v>0</v>
      </c>
      <c r="P436" s="179">
        <f t="shared" si="257"/>
        <v>0</v>
      </c>
      <c r="R436" s="56"/>
    </row>
    <row r="437" spans="1:18" s="2" customFormat="1" ht="111.75" customHeight="1" x14ac:dyDescent="0.3">
      <c r="A437" s="6">
        <f t="shared" si="258"/>
        <v>15</v>
      </c>
      <c r="B437" s="14"/>
      <c r="C437" s="26" t="s">
        <v>30</v>
      </c>
      <c r="D437" s="37" t="s">
        <v>116</v>
      </c>
      <c r="E437" s="46" t="s">
        <v>470</v>
      </c>
      <c r="F437" s="56"/>
      <c r="G437" s="112">
        <v>9785912824302</v>
      </c>
      <c r="H437" s="67">
        <v>26</v>
      </c>
      <c r="I437" s="71">
        <f t="shared" si="254"/>
        <v>13</v>
      </c>
      <c r="J437" s="78" t="s">
        <v>540</v>
      </c>
      <c r="K437" s="90">
        <v>100</v>
      </c>
      <c r="L437" s="117"/>
      <c r="M437" s="106">
        <f t="shared" si="255"/>
        <v>0</v>
      </c>
      <c r="N437" s="56">
        <f t="shared" si="253"/>
        <v>0</v>
      </c>
      <c r="O437" s="56">
        <f t="shared" si="256"/>
        <v>0</v>
      </c>
      <c r="P437" s="179">
        <f t="shared" si="257"/>
        <v>0</v>
      </c>
      <c r="R437" s="56"/>
    </row>
    <row r="438" spans="1:18" s="2" customFormat="1" ht="111.75" customHeight="1" x14ac:dyDescent="0.3">
      <c r="A438" s="6">
        <f t="shared" si="258"/>
        <v>16</v>
      </c>
      <c r="B438" s="14"/>
      <c r="C438" s="26" t="s">
        <v>30</v>
      </c>
      <c r="D438" s="37" t="s">
        <v>82</v>
      </c>
      <c r="E438" s="46" t="s">
        <v>470</v>
      </c>
      <c r="F438" s="56"/>
      <c r="G438" s="112">
        <v>9785000336939</v>
      </c>
      <c r="H438" s="67">
        <v>26</v>
      </c>
      <c r="I438" s="71">
        <f t="shared" si="254"/>
        <v>13</v>
      </c>
      <c r="J438" s="78" t="s">
        <v>705</v>
      </c>
      <c r="K438" s="90">
        <v>100</v>
      </c>
      <c r="L438" s="117"/>
      <c r="M438" s="106">
        <f t="shared" si="255"/>
        <v>0</v>
      </c>
      <c r="N438" s="56">
        <f t="shared" si="253"/>
        <v>0</v>
      </c>
      <c r="O438" s="56">
        <f t="shared" si="256"/>
        <v>0</v>
      </c>
      <c r="P438" s="179">
        <f t="shared" si="257"/>
        <v>0</v>
      </c>
      <c r="R438" s="56"/>
    </row>
    <row r="439" spans="1:18" s="2" customFormat="1" ht="111.75" customHeight="1" x14ac:dyDescent="0.3">
      <c r="A439" s="6">
        <f t="shared" si="258"/>
        <v>17</v>
      </c>
      <c r="B439" s="14" t="s">
        <v>15</v>
      </c>
      <c r="C439" s="26" t="s">
        <v>30</v>
      </c>
      <c r="D439" s="37" t="s">
        <v>232</v>
      </c>
      <c r="E439" s="46" t="s">
        <v>470</v>
      </c>
      <c r="F439" s="56"/>
      <c r="G439" s="112">
        <v>9785000335239</v>
      </c>
      <c r="H439" s="67">
        <v>26</v>
      </c>
      <c r="I439" s="71">
        <f t="shared" si="254"/>
        <v>13</v>
      </c>
      <c r="J439" s="78" t="s">
        <v>540</v>
      </c>
      <c r="K439" s="90">
        <v>100</v>
      </c>
      <c r="L439" s="117"/>
      <c r="M439" s="106">
        <f t="shared" si="255"/>
        <v>0</v>
      </c>
      <c r="N439" s="56">
        <f t="shared" si="253"/>
        <v>0</v>
      </c>
      <c r="O439" s="56">
        <f t="shared" si="256"/>
        <v>0</v>
      </c>
      <c r="P439" s="179">
        <f t="shared" si="257"/>
        <v>0</v>
      </c>
      <c r="R439" s="56"/>
    </row>
    <row r="440" spans="1:18" s="2" customFormat="1" ht="111.75" customHeight="1" x14ac:dyDescent="0.3">
      <c r="A440" s="6">
        <f t="shared" si="258"/>
        <v>18</v>
      </c>
      <c r="B440" s="14" t="s">
        <v>15</v>
      </c>
      <c r="C440" s="26" t="s">
        <v>30</v>
      </c>
      <c r="D440" s="37" t="s">
        <v>234</v>
      </c>
      <c r="E440" s="46" t="s">
        <v>470</v>
      </c>
      <c r="F440" s="56"/>
      <c r="G440" s="112">
        <v>9785912828720</v>
      </c>
      <c r="H440" s="67">
        <v>26</v>
      </c>
      <c r="I440" s="71">
        <f t="shared" si="254"/>
        <v>13</v>
      </c>
      <c r="J440" s="78" t="s">
        <v>705</v>
      </c>
      <c r="K440" s="90">
        <v>100</v>
      </c>
      <c r="L440" s="117"/>
      <c r="M440" s="106">
        <f t="shared" si="255"/>
        <v>0</v>
      </c>
      <c r="N440" s="56">
        <f t="shared" si="253"/>
        <v>0</v>
      </c>
      <c r="O440" s="56">
        <f t="shared" si="256"/>
        <v>0</v>
      </c>
      <c r="P440" s="179">
        <f t="shared" si="257"/>
        <v>0</v>
      </c>
      <c r="R440" s="56"/>
    </row>
    <row r="441" spans="1:18" s="2" customFormat="1" ht="86.4" customHeight="1" x14ac:dyDescent="0.3">
      <c r="A441" s="6">
        <f t="shared" si="258"/>
        <v>19</v>
      </c>
      <c r="B441" s="14" t="s">
        <v>15</v>
      </c>
      <c r="C441" s="26" t="s">
        <v>30</v>
      </c>
      <c r="D441" s="37" t="s">
        <v>235</v>
      </c>
      <c r="E441" s="46" t="s">
        <v>470</v>
      </c>
      <c r="F441" s="56"/>
      <c r="G441" s="112">
        <v>9785000335017</v>
      </c>
      <c r="H441" s="67">
        <v>26</v>
      </c>
      <c r="I441" s="71">
        <f t="shared" si="254"/>
        <v>13</v>
      </c>
      <c r="J441" s="78" t="s">
        <v>540</v>
      </c>
      <c r="K441" s="90">
        <v>100</v>
      </c>
      <c r="L441" s="119"/>
      <c r="M441" s="106">
        <f t="shared" si="255"/>
        <v>0</v>
      </c>
      <c r="N441" s="56">
        <f t="shared" si="253"/>
        <v>0</v>
      </c>
      <c r="O441" s="56">
        <f t="shared" si="256"/>
        <v>0</v>
      </c>
      <c r="P441" s="179">
        <f t="shared" si="257"/>
        <v>0</v>
      </c>
      <c r="R441" s="56"/>
    </row>
    <row r="442" spans="1:18" s="2" customFormat="1" ht="71.25" customHeight="1" x14ac:dyDescent="0.3">
      <c r="A442" s="6"/>
      <c r="B442" s="14"/>
      <c r="C442" s="313" t="s">
        <v>825</v>
      </c>
      <c r="D442" s="312"/>
      <c r="E442" s="171"/>
      <c r="F442" s="314" t="s">
        <v>595</v>
      </c>
      <c r="G442" s="289"/>
      <c r="H442" s="289"/>
      <c r="I442" s="289"/>
      <c r="J442" s="289"/>
      <c r="K442" s="290"/>
      <c r="L442" s="122"/>
      <c r="M442" s="106"/>
      <c r="N442" s="56"/>
      <c r="O442" s="56"/>
      <c r="P442" s="56"/>
      <c r="R442" s="56"/>
    </row>
    <row r="443" spans="1:18" s="2" customFormat="1" ht="111.75" customHeight="1" x14ac:dyDescent="0.3">
      <c r="A443" s="6">
        <f>A441+1</f>
        <v>20</v>
      </c>
      <c r="B443" s="14" t="s">
        <v>15</v>
      </c>
      <c r="C443" s="26" t="s">
        <v>30</v>
      </c>
      <c r="D443" s="37" t="s">
        <v>152</v>
      </c>
      <c r="E443" s="46" t="s">
        <v>470</v>
      </c>
      <c r="F443" s="51"/>
      <c r="G443" s="112">
        <v>9785912828157</v>
      </c>
      <c r="H443" s="67">
        <v>26</v>
      </c>
      <c r="I443" s="71">
        <f t="shared" ref="I443:I451" si="259">ROUND((100-$L$4)/100*H443,1)</f>
        <v>13</v>
      </c>
      <c r="J443" s="78" t="s">
        <v>705</v>
      </c>
      <c r="K443" s="90">
        <v>100</v>
      </c>
      <c r="L443" s="117"/>
      <c r="M443" s="106">
        <f t="shared" ref="M443:M451" si="260">L443*I443</f>
        <v>0</v>
      </c>
      <c r="N443" s="56">
        <f t="shared" si="253"/>
        <v>0</v>
      </c>
      <c r="O443" s="56">
        <f t="shared" ref="O443:O451" si="261">TRUNC(L443/K443,0)*K443</f>
        <v>0</v>
      </c>
      <c r="P443" s="179">
        <f t="shared" ref="P443:P451" si="262">L443-O443</f>
        <v>0</v>
      </c>
      <c r="R443" s="56"/>
    </row>
    <row r="444" spans="1:18" s="2" customFormat="1" ht="111.75" customHeight="1" x14ac:dyDescent="0.3">
      <c r="A444" s="6">
        <f>A443+1</f>
        <v>21</v>
      </c>
      <c r="B444" s="14" t="s">
        <v>15</v>
      </c>
      <c r="C444" s="26" t="s">
        <v>30</v>
      </c>
      <c r="D444" s="37" t="s">
        <v>222</v>
      </c>
      <c r="E444" s="29"/>
      <c r="F444" s="51"/>
      <c r="G444" s="112">
        <v>9785912828140</v>
      </c>
      <c r="H444" s="67">
        <v>26</v>
      </c>
      <c r="I444" s="71">
        <f t="shared" si="259"/>
        <v>13</v>
      </c>
      <c r="J444" s="78" t="s">
        <v>912</v>
      </c>
      <c r="K444" s="90">
        <v>100</v>
      </c>
      <c r="L444" s="117"/>
      <c r="M444" s="106">
        <f t="shared" si="260"/>
        <v>0</v>
      </c>
      <c r="N444" s="56">
        <f t="shared" si="253"/>
        <v>0</v>
      </c>
      <c r="O444" s="56">
        <f t="shared" si="261"/>
        <v>0</v>
      </c>
      <c r="P444" s="179">
        <f t="shared" si="262"/>
        <v>0</v>
      </c>
      <c r="R444" s="56"/>
    </row>
    <row r="445" spans="1:18" s="2" customFormat="1" ht="111.75" customHeight="1" x14ac:dyDescent="0.3">
      <c r="A445" s="6">
        <f t="shared" ref="A445:A451" si="263">A444+1</f>
        <v>22</v>
      </c>
      <c r="B445" s="14" t="s">
        <v>15</v>
      </c>
      <c r="C445" s="26" t="s">
        <v>30</v>
      </c>
      <c r="D445" s="37" t="s">
        <v>225</v>
      </c>
      <c r="E445" s="46" t="s">
        <v>470</v>
      </c>
      <c r="F445" s="51"/>
      <c r="G445" s="112">
        <v>9785912822339</v>
      </c>
      <c r="H445" s="67">
        <v>26</v>
      </c>
      <c r="I445" s="71">
        <f t="shared" si="259"/>
        <v>13</v>
      </c>
      <c r="J445" s="78" t="s">
        <v>912</v>
      </c>
      <c r="K445" s="90">
        <v>100</v>
      </c>
      <c r="L445" s="117"/>
      <c r="M445" s="106">
        <f t="shared" si="260"/>
        <v>0</v>
      </c>
      <c r="N445" s="56">
        <f t="shared" si="253"/>
        <v>0</v>
      </c>
      <c r="O445" s="56">
        <f t="shared" si="261"/>
        <v>0</v>
      </c>
      <c r="P445" s="179">
        <f t="shared" si="262"/>
        <v>0</v>
      </c>
      <c r="R445" s="56"/>
    </row>
    <row r="446" spans="1:18" s="2" customFormat="1" ht="111.75" customHeight="1" x14ac:dyDescent="0.3">
      <c r="A446" s="6">
        <f t="shared" si="263"/>
        <v>23</v>
      </c>
      <c r="B446" s="14"/>
      <c r="C446" s="26" t="s">
        <v>30</v>
      </c>
      <c r="D446" s="37" t="s">
        <v>92</v>
      </c>
      <c r="E446" s="46" t="s">
        <v>470</v>
      </c>
      <c r="F446" s="56"/>
      <c r="G446" s="112">
        <v>9785912826818</v>
      </c>
      <c r="H446" s="67">
        <v>26</v>
      </c>
      <c r="I446" s="71">
        <f>ROUND((100-$L$4)/100*H446,1)</f>
        <v>13</v>
      </c>
      <c r="J446" s="78" t="s">
        <v>705</v>
      </c>
      <c r="K446" s="90">
        <v>100</v>
      </c>
      <c r="L446" s="117"/>
      <c r="M446" s="106">
        <f>L446*I446</f>
        <v>0</v>
      </c>
      <c r="N446" s="56">
        <f t="shared" si="253"/>
        <v>0</v>
      </c>
      <c r="O446" s="56">
        <f t="shared" si="261"/>
        <v>0</v>
      </c>
      <c r="P446" s="179">
        <f t="shared" si="262"/>
        <v>0</v>
      </c>
      <c r="R446" s="56"/>
    </row>
    <row r="447" spans="1:18" s="2" customFormat="1" ht="111.75" customHeight="1" x14ac:dyDescent="0.3">
      <c r="A447" s="6">
        <f t="shared" si="263"/>
        <v>24</v>
      </c>
      <c r="B447" s="14"/>
      <c r="C447" s="26" t="s">
        <v>30</v>
      </c>
      <c r="D447" s="37" t="s">
        <v>791</v>
      </c>
      <c r="E447" s="51"/>
      <c r="F447" s="56"/>
      <c r="G447" s="112">
        <v>9785912820168</v>
      </c>
      <c r="H447" s="67">
        <v>26</v>
      </c>
      <c r="I447" s="71">
        <f>ROUND((100-$L$4)/100*H447,1)</f>
        <v>13</v>
      </c>
      <c r="J447" s="78" t="s">
        <v>705</v>
      </c>
      <c r="K447" s="90">
        <v>100</v>
      </c>
      <c r="L447" s="117"/>
      <c r="M447" s="106">
        <f>L447*I447</f>
        <v>0</v>
      </c>
      <c r="N447" s="56">
        <f t="shared" si="253"/>
        <v>0</v>
      </c>
      <c r="O447" s="56">
        <f t="shared" si="261"/>
        <v>0</v>
      </c>
      <c r="P447" s="179">
        <f t="shared" si="262"/>
        <v>0</v>
      </c>
      <c r="R447" s="56"/>
    </row>
    <row r="448" spans="1:18" s="2" customFormat="1" ht="111.75" customHeight="1" x14ac:dyDescent="0.3">
      <c r="A448" s="6">
        <f t="shared" si="263"/>
        <v>25</v>
      </c>
      <c r="B448" s="14"/>
      <c r="C448" s="26" t="s">
        <v>30</v>
      </c>
      <c r="D448" s="37" t="s">
        <v>159</v>
      </c>
      <c r="E448" s="29"/>
      <c r="F448" s="56"/>
      <c r="G448" s="112">
        <v>9785000335246</v>
      </c>
      <c r="H448" s="67">
        <v>26</v>
      </c>
      <c r="I448" s="71">
        <f>ROUND((100-$L$4)/100*H448,1)</f>
        <v>13</v>
      </c>
      <c r="J448" s="78" t="s">
        <v>705</v>
      </c>
      <c r="K448" s="90">
        <v>100</v>
      </c>
      <c r="L448" s="117"/>
      <c r="M448" s="106">
        <f>L448*I448</f>
        <v>0</v>
      </c>
      <c r="N448" s="56">
        <f t="shared" si="253"/>
        <v>0</v>
      </c>
      <c r="O448" s="56">
        <f t="shared" si="261"/>
        <v>0</v>
      </c>
      <c r="P448" s="179">
        <f t="shared" si="262"/>
        <v>0</v>
      </c>
      <c r="R448" s="56"/>
    </row>
    <row r="449" spans="1:18" s="2" customFormat="1" ht="111.75" customHeight="1" x14ac:dyDescent="0.3">
      <c r="A449" s="6">
        <f t="shared" si="263"/>
        <v>26</v>
      </c>
      <c r="B449" s="14"/>
      <c r="C449" s="26" t="s">
        <v>30</v>
      </c>
      <c r="D449" s="37" t="s">
        <v>226</v>
      </c>
      <c r="E449" s="29"/>
      <c r="F449" s="56"/>
      <c r="G449" s="112">
        <v>9785912826825</v>
      </c>
      <c r="H449" s="67">
        <v>26</v>
      </c>
      <c r="I449" s="71">
        <f>ROUND((100-$L$4)/100*H449,1)</f>
        <v>13</v>
      </c>
      <c r="J449" s="78" t="s">
        <v>540</v>
      </c>
      <c r="K449" s="90">
        <v>100</v>
      </c>
      <c r="L449" s="117"/>
      <c r="M449" s="106">
        <f t="shared" si="260"/>
        <v>0</v>
      </c>
      <c r="N449" s="56">
        <f t="shared" si="253"/>
        <v>0</v>
      </c>
      <c r="O449" s="56">
        <f t="shared" si="261"/>
        <v>0</v>
      </c>
      <c r="P449" s="179">
        <f t="shared" si="262"/>
        <v>0</v>
      </c>
      <c r="R449" s="56"/>
    </row>
    <row r="450" spans="1:18" s="2" customFormat="1" ht="111.75" customHeight="1" x14ac:dyDescent="0.3">
      <c r="A450" s="6">
        <f t="shared" si="263"/>
        <v>27</v>
      </c>
      <c r="B450" s="14"/>
      <c r="C450" s="26" t="s">
        <v>30</v>
      </c>
      <c r="D450" s="37" t="s">
        <v>432</v>
      </c>
      <c r="E450" s="51"/>
      <c r="F450" s="56"/>
      <c r="G450" s="112">
        <v>9785912826474</v>
      </c>
      <c r="H450" s="67">
        <v>26</v>
      </c>
      <c r="I450" s="71">
        <f>ROUND((100-$L$4)/100*H450,1)</f>
        <v>13</v>
      </c>
      <c r="J450" s="78" t="s">
        <v>540</v>
      </c>
      <c r="K450" s="90">
        <v>100</v>
      </c>
      <c r="L450" s="117"/>
      <c r="M450" s="106">
        <f>L450*I450</f>
        <v>0</v>
      </c>
      <c r="N450" s="56">
        <f t="shared" si="253"/>
        <v>0</v>
      </c>
      <c r="O450" s="56">
        <f t="shared" si="261"/>
        <v>0</v>
      </c>
      <c r="P450" s="179">
        <f t="shared" si="262"/>
        <v>0</v>
      </c>
      <c r="R450" s="162"/>
    </row>
    <row r="451" spans="1:18" s="10" customFormat="1" ht="111.75" customHeight="1" x14ac:dyDescent="0.3">
      <c r="A451" s="6">
        <f t="shared" si="263"/>
        <v>28</v>
      </c>
      <c r="B451" s="14"/>
      <c r="C451" s="26" t="s">
        <v>30</v>
      </c>
      <c r="D451" s="37" t="s">
        <v>228</v>
      </c>
      <c r="E451" s="46" t="s">
        <v>470</v>
      </c>
      <c r="F451" s="56"/>
      <c r="G451" s="112">
        <v>9785000336243</v>
      </c>
      <c r="H451" s="67">
        <v>26</v>
      </c>
      <c r="I451" s="71">
        <f t="shared" si="259"/>
        <v>13</v>
      </c>
      <c r="J451" s="78" t="s">
        <v>705</v>
      </c>
      <c r="K451" s="90">
        <v>100</v>
      </c>
      <c r="L451" s="117"/>
      <c r="M451" s="106">
        <f t="shared" si="260"/>
        <v>0</v>
      </c>
      <c r="N451" s="56">
        <f t="shared" si="253"/>
        <v>0</v>
      </c>
      <c r="O451" s="56">
        <f t="shared" si="261"/>
        <v>0</v>
      </c>
      <c r="P451" s="179">
        <f t="shared" si="262"/>
        <v>0</v>
      </c>
      <c r="R451" s="163"/>
    </row>
    <row r="452" spans="1:18" s="108" customFormat="1" ht="43.95" customHeight="1" x14ac:dyDescent="0.3">
      <c r="A452" s="297" t="s">
        <v>596</v>
      </c>
      <c r="B452" s="298"/>
      <c r="C452" s="298"/>
      <c r="D452" s="298"/>
      <c r="E452" s="298"/>
      <c r="F452" s="298"/>
      <c r="G452" s="298"/>
      <c r="H452" s="298"/>
      <c r="I452" s="298"/>
      <c r="J452" s="298"/>
      <c r="K452" s="315"/>
      <c r="L452" s="102"/>
      <c r="M452" s="106"/>
      <c r="N452" s="56"/>
      <c r="O452" s="56"/>
      <c r="P452" s="56"/>
      <c r="R452" s="162"/>
    </row>
    <row r="453" spans="1:18" s="10" customFormat="1" ht="55.5" customHeight="1" x14ac:dyDescent="0.3">
      <c r="A453" s="291" t="s">
        <v>597</v>
      </c>
      <c r="B453" s="292"/>
      <c r="C453" s="292"/>
      <c r="D453" s="292"/>
      <c r="E453" s="185"/>
      <c r="F453" s="289" t="s">
        <v>598</v>
      </c>
      <c r="G453" s="289"/>
      <c r="H453" s="289"/>
      <c r="I453" s="289"/>
      <c r="J453" s="289"/>
      <c r="K453" s="290"/>
      <c r="L453" s="102"/>
      <c r="M453" s="106"/>
      <c r="N453" s="190"/>
      <c r="O453" s="56"/>
      <c r="P453" s="56"/>
      <c r="R453" s="56"/>
    </row>
    <row r="454" spans="1:18" s="2" customFormat="1" ht="101.25" customHeight="1" x14ac:dyDescent="0.3">
      <c r="A454" s="8">
        <v>1</v>
      </c>
      <c r="B454" s="14"/>
      <c r="C454" s="25"/>
      <c r="D454" s="37" t="s">
        <v>236</v>
      </c>
      <c r="E454" s="29"/>
      <c r="F454" s="50" t="s">
        <v>491</v>
      </c>
      <c r="G454" s="149">
        <v>9785912828911</v>
      </c>
      <c r="H454" s="66">
        <v>430</v>
      </c>
      <c r="I454" s="71">
        <f>ROUND((100-$L$4)/100*H454,1)</f>
        <v>215</v>
      </c>
      <c r="J454" s="78" t="s">
        <v>545</v>
      </c>
      <c r="K454" s="93">
        <v>10</v>
      </c>
      <c r="L454" s="98"/>
      <c r="M454" s="106">
        <f>L454*I454</f>
        <v>0</v>
      </c>
      <c r="N454" s="190">
        <f>L454*4.3/10</f>
        <v>0</v>
      </c>
      <c r="O454" s="56">
        <f>TRUNC(L454/K454,0)*K454</f>
        <v>0</v>
      </c>
      <c r="P454" s="179">
        <f>L454-O454</f>
        <v>0</v>
      </c>
      <c r="R454" s="164" t="s">
        <v>813</v>
      </c>
    </row>
    <row r="455" spans="1:18" s="2" customFormat="1" ht="44.25" customHeight="1" x14ac:dyDescent="0.3">
      <c r="A455" s="291" t="s">
        <v>599</v>
      </c>
      <c r="B455" s="292"/>
      <c r="C455" s="292"/>
      <c r="D455" s="292"/>
      <c r="E455" s="115"/>
      <c r="F455" s="289" t="s">
        <v>871</v>
      </c>
      <c r="G455" s="289"/>
      <c r="H455" s="289"/>
      <c r="I455" s="289"/>
      <c r="J455" s="289"/>
      <c r="K455" s="290"/>
      <c r="L455" s="122"/>
      <c r="M455" s="106"/>
      <c r="N455" s="56"/>
      <c r="O455" s="56"/>
      <c r="P455" s="56"/>
      <c r="R455" s="164"/>
    </row>
    <row r="456" spans="1:18" s="2" customFormat="1" ht="111.75" customHeight="1" x14ac:dyDescent="0.3">
      <c r="A456" s="5">
        <v>1</v>
      </c>
      <c r="B456" s="14"/>
      <c r="C456" s="26" t="s">
        <v>30</v>
      </c>
      <c r="D456" s="36" t="s">
        <v>237</v>
      </c>
      <c r="E456" s="29"/>
      <c r="F456" s="50" t="s">
        <v>492</v>
      </c>
      <c r="G456" s="148">
        <v>9785000337080</v>
      </c>
      <c r="H456" s="65">
        <v>55</v>
      </c>
      <c r="I456" s="71">
        <f t="shared" ref="I456:I477" si="264">ROUND((100-$L$4)/100*H456,1)</f>
        <v>27.5</v>
      </c>
      <c r="J456" s="79" t="s">
        <v>705</v>
      </c>
      <c r="K456" s="90">
        <v>50</v>
      </c>
      <c r="L456" s="99"/>
      <c r="M456" s="106">
        <f>L456*I456</f>
        <v>0</v>
      </c>
      <c r="N456" s="56">
        <f>L456*3/50</f>
        <v>0</v>
      </c>
      <c r="O456" s="56">
        <f>TRUNC(L456/K456,0)*K456</f>
        <v>0</v>
      </c>
      <c r="P456" s="179">
        <f>L456-O456</f>
        <v>0</v>
      </c>
      <c r="R456" s="164" t="s">
        <v>813</v>
      </c>
    </row>
    <row r="457" spans="1:18" s="2" customFormat="1" ht="111.75" customHeight="1" x14ac:dyDescent="0.3">
      <c r="A457" s="5">
        <f>A456+1</f>
        <v>2</v>
      </c>
      <c r="B457" s="14"/>
      <c r="C457" s="113" t="s">
        <v>29</v>
      </c>
      <c r="D457" s="36" t="s">
        <v>867</v>
      </c>
      <c r="E457" s="29"/>
      <c r="F457" s="50" t="s">
        <v>492</v>
      </c>
      <c r="G457" s="148">
        <v>9785000338599</v>
      </c>
      <c r="H457" s="65">
        <v>55</v>
      </c>
      <c r="I457" s="71">
        <f t="shared" ref="I457" si="265">ROUND((100-$L$4)/100*H457,1)</f>
        <v>27.5</v>
      </c>
      <c r="J457" s="79" t="s">
        <v>893</v>
      </c>
      <c r="K457" s="90">
        <v>50</v>
      </c>
      <c r="L457" s="99"/>
      <c r="M457" s="106">
        <f>L457*I457</f>
        <v>0</v>
      </c>
      <c r="N457" s="56">
        <f>L457*3/50</f>
        <v>0</v>
      </c>
      <c r="O457" s="56"/>
      <c r="P457" s="179"/>
      <c r="R457" s="164" t="s">
        <v>813</v>
      </c>
    </row>
    <row r="458" spans="1:18" s="2" customFormat="1" ht="111.75" customHeight="1" x14ac:dyDescent="0.3">
      <c r="A458" s="5">
        <f t="shared" ref="A458:A477" si="266">A457+1</f>
        <v>3</v>
      </c>
      <c r="B458" s="142"/>
      <c r="C458" s="26" t="s">
        <v>30</v>
      </c>
      <c r="D458" s="36" t="s">
        <v>238</v>
      </c>
      <c r="E458" s="29"/>
      <c r="F458" s="50" t="s">
        <v>492</v>
      </c>
      <c r="G458" s="148">
        <v>9785000337097</v>
      </c>
      <c r="H458" s="65">
        <v>55</v>
      </c>
      <c r="I458" s="71">
        <f t="shared" si="264"/>
        <v>27.5</v>
      </c>
      <c r="J458" s="79" t="s">
        <v>705</v>
      </c>
      <c r="K458" s="90">
        <v>50</v>
      </c>
      <c r="L458" s="119"/>
      <c r="M458" s="106">
        <f t="shared" ref="M458:M477" si="267">L458*I458</f>
        <v>0</v>
      </c>
      <c r="N458" s="56">
        <f t="shared" ref="N458:N477" si="268">L458*3/50</f>
        <v>0</v>
      </c>
      <c r="O458" s="56">
        <f t="shared" ref="O458:O472" si="269">TRUNC(L458/K458,0)*K458</f>
        <v>0</v>
      </c>
      <c r="P458" s="179">
        <f t="shared" ref="P458:P472" si="270">L458-O458</f>
        <v>0</v>
      </c>
      <c r="R458" s="164" t="s">
        <v>813</v>
      </c>
    </row>
    <row r="459" spans="1:18" s="2" customFormat="1" ht="111.75" customHeight="1" x14ac:dyDescent="0.3">
      <c r="A459" s="5">
        <f t="shared" si="266"/>
        <v>4</v>
      </c>
      <c r="B459" s="14"/>
      <c r="C459" s="26" t="s">
        <v>30</v>
      </c>
      <c r="D459" s="36" t="s">
        <v>708</v>
      </c>
      <c r="E459" s="29"/>
      <c r="F459" s="50" t="s">
        <v>492</v>
      </c>
      <c r="G459" s="148">
        <v>9785000337103</v>
      </c>
      <c r="H459" s="65">
        <v>55</v>
      </c>
      <c r="I459" s="71">
        <f t="shared" si="264"/>
        <v>27.5</v>
      </c>
      <c r="J459" s="79" t="s">
        <v>540</v>
      </c>
      <c r="K459" s="90">
        <v>50</v>
      </c>
      <c r="L459" s="119"/>
      <c r="M459" s="106">
        <f t="shared" si="267"/>
        <v>0</v>
      </c>
      <c r="N459" s="56">
        <f t="shared" si="268"/>
        <v>0</v>
      </c>
      <c r="O459" s="56">
        <f t="shared" si="269"/>
        <v>0</v>
      </c>
      <c r="P459" s="179">
        <f t="shared" si="270"/>
        <v>0</v>
      </c>
      <c r="R459" s="164" t="s">
        <v>813</v>
      </c>
    </row>
    <row r="460" spans="1:18" s="2" customFormat="1" ht="111.75" customHeight="1" x14ac:dyDescent="0.3">
      <c r="A460" s="5">
        <f t="shared" si="266"/>
        <v>5</v>
      </c>
      <c r="B460" s="14"/>
      <c r="C460" s="29"/>
      <c r="D460" s="36" t="s">
        <v>239</v>
      </c>
      <c r="E460" s="29"/>
      <c r="F460" s="50" t="s">
        <v>492</v>
      </c>
      <c r="G460" s="148">
        <v>9785000337110</v>
      </c>
      <c r="H460" s="65">
        <v>55</v>
      </c>
      <c r="I460" s="71">
        <f t="shared" si="264"/>
        <v>27.5</v>
      </c>
      <c r="J460" s="79" t="s">
        <v>542</v>
      </c>
      <c r="K460" s="90">
        <v>50</v>
      </c>
      <c r="L460" s="99"/>
      <c r="M460" s="106">
        <f t="shared" si="267"/>
        <v>0</v>
      </c>
      <c r="N460" s="56">
        <f t="shared" si="268"/>
        <v>0</v>
      </c>
      <c r="O460" s="56">
        <f t="shared" si="269"/>
        <v>0</v>
      </c>
      <c r="P460" s="179">
        <f t="shared" si="270"/>
        <v>0</v>
      </c>
      <c r="R460" s="164" t="s">
        <v>813</v>
      </c>
    </row>
    <row r="461" spans="1:18" s="2" customFormat="1" ht="111.75" customHeight="1" x14ac:dyDescent="0.3">
      <c r="A461" s="5">
        <f t="shared" si="266"/>
        <v>6</v>
      </c>
      <c r="B461" s="14"/>
      <c r="C461" s="26" t="s">
        <v>30</v>
      </c>
      <c r="D461" s="36" t="s">
        <v>792</v>
      </c>
      <c r="E461" s="29"/>
      <c r="F461" s="50" t="s">
        <v>492</v>
      </c>
      <c r="G461" s="148">
        <v>9785000337158</v>
      </c>
      <c r="H461" s="65">
        <v>55</v>
      </c>
      <c r="I461" s="71">
        <f>ROUND((100-$L$4)/100*H461,1)</f>
        <v>27.5</v>
      </c>
      <c r="J461" s="79" t="s">
        <v>705</v>
      </c>
      <c r="K461" s="90">
        <v>50</v>
      </c>
      <c r="L461" s="99"/>
      <c r="M461" s="106">
        <f t="shared" si="267"/>
        <v>0</v>
      </c>
      <c r="N461" s="56">
        <f t="shared" si="268"/>
        <v>0</v>
      </c>
      <c r="O461" s="56">
        <f t="shared" si="269"/>
        <v>0</v>
      </c>
      <c r="P461" s="179">
        <f t="shared" si="270"/>
        <v>0</v>
      </c>
      <c r="R461" s="164" t="s">
        <v>813</v>
      </c>
    </row>
    <row r="462" spans="1:18" s="2" customFormat="1" ht="111.75" customHeight="1" x14ac:dyDescent="0.3">
      <c r="A462" s="5">
        <f t="shared" si="266"/>
        <v>7</v>
      </c>
      <c r="B462" s="14"/>
      <c r="C462" s="29"/>
      <c r="D462" s="36" t="s">
        <v>240</v>
      </c>
      <c r="E462" s="29"/>
      <c r="F462" s="50" t="s">
        <v>492</v>
      </c>
      <c r="G462" s="148">
        <v>9785000337141</v>
      </c>
      <c r="H462" s="65">
        <v>55</v>
      </c>
      <c r="I462" s="71">
        <f t="shared" si="264"/>
        <v>27.5</v>
      </c>
      <c r="J462" s="79" t="s">
        <v>542</v>
      </c>
      <c r="K462" s="90">
        <v>50</v>
      </c>
      <c r="L462" s="99"/>
      <c r="M462" s="106">
        <f t="shared" si="267"/>
        <v>0</v>
      </c>
      <c r="N462" s="56">
        <f t="shared" si="268"/>
        <v>0</v>
      </c>
      <c r="O462" s="56">
        <f t="shared" si="269"/>
        <v>0</v>
      </c>
      <c r="P462" s="179">
        <f t="shared" si="270"/>
        <v>0</v>
      </c>
      <c r="R462" s="164" t="s">
        <v>813</v>
      </c>
    </row>
    <row r="463" spans="1:18" s="2" customFormat="1" ht="111.75" customHeight="1" x14ac:dyDescent="0.3">
      <c r="A463" s="5">
        <f t="shared" si="266"/>
        <v>8</v>
      </c>
      <c r="B463" s="14"/>
      <c r="C463" s="142"/>
      <c r="D463" s="36" t="s">
        <v>739</v>
      </c>
      <c r="E463" s="29"/>
      <c r="F463" s="50" t="s">
        <v>492</v>
      </c>
      <c r="G463" s="148">
        <v>9785000338582</v>
      </c>
      <c r="H463" s="65">
        <v>55</v>
      </c>
      <c r="I463" s="71">
        <f>ROUND((100-$L$4)/100*H463,1)</f>
        <v>27.5</v>
      </c>
      <c r="J463" s="79" t="s">
        <v>705</v>
      </c>
      <c r="K463" s="90">
        <v>50</v>
      </c>
      <c r="L463" s="99"/>
      <c r="M463" s="106">
        <f>L463*I463</f>
        <v>0</v>
      </c>
      <c r="N463" s="56">
        <f t="shared" si="268"/>
        <v>0</v>
      </c>
      <c r="O463" s="56">
        <f t="shared" si="269"/>
        <v>0</v>
      </c>
      <c r="P463" s="179">
        <f t="shared" si="270"/>
        <v>0</v>
      </c>
      <c r="R463" s="164" t="s">
        <v>813</v>
      </c>
    </row>
    <row r="464" spans="1:18" s="2" customFormat="1" ht="111.75" customHeight="1" x14ac:dyDescent="0.3">
      <c r="A464" s="5">
        <f t="shared" si="266"/>
        <v>9</v>
      </c>
      <c r="B464" s="14"/>
      <c r="C464" s="26" t="s">
        <v>30</v>
      </c>
      <c r="D464" s="36" t="s">
        <v>241</v>
      </c>
      <c r="E464" s="29"/>
      <c r="F464" s="50" t="s">
        <v>492</v>
      </c>
      <c r="G464" s="148">
        <v>9785000337134</v>
      </c>
      <c r="H464" s="65">
        <v>55</v>
      </c>
      <c r="I464" s="71">
        <f t="shared" si="264"/>
        <v>27.5</v>
      </c>
      <c r="J464" s="79" t="s">
        <v>705</v>
      </c>
      <c r="K464" s="90">
        <v>50</v>
      </c>
      <c r="L464" s="99"/>
      <c r="M464" s="106">
        <f t="shared" si="267"/>
        <v>0</v>
      </c>
      <c r="N464" s="56">
        <f t="shared" si="268"/>
        <v>0</v>
      </c>
      <c r="O464" s="56">
        <f t="shared" si="269"/>
        <v>0</v>
      </c>
      <c r="P464" s="179">
        <f t="shared" si="270"/>
        <v>0</v>
      </c>
      <c r="R464" s="164" t="s">
        <v>813</v>
      </c>
    </row>
    <row r="465" spans="1:18" s="2" customFormat="1" ht="111.75" customHeight="1" x14ac:dyDescent="0.3">
      <c r="A465" s="5">
        <f t="shared" si="266"/>
        <v>10</v>
      </c>
      <c r="B465" s="14"/>
      <c r="C465" s="26" t="s">
        <v>30</v>
      </c>
      <c r="D465" s="36" t="s">
        <v>242</v>
      </c>
      <c r="E465" s="29"/>
      <c r="F465" s="50" t="s">
        <v>492</v>
      </c>
      <c r="G465" s="148">
        <v>9785000337127</v>
      </c>
      <c r="H465" s="65">
        <v>55</v>
      </c>
      <c r="I465" s="71">
        <f t="shared" si="264"/>
        <v>27.5</v>
      </c>
      <c r="J465" s="79" t="s">
        <v>705</v>
      </c>
      <c r="K465" s="90">
        <v>50</v>
      </c>
      <c r="L465" s="98"/>
      <c r="M465" s="106">
        <f t="shared" si="267"/>
        <v>0</v>
      </c>
      <c r="N465" s="56">
        <f t="shared" si="268"/>
        <v>0</v>
      </c>
      <c r="O465" s="56">
        <f t="shared" si="269"/>
        <v>0</v>
      </c>
      <c r="P465" s="179">
        <f t="shared" si="270"/>
        <v>0</v>
      </c>
      <c r="R465" s="164" t="s">
        <v>813</v>
      </c>
    </row>
    <row r="466" spans="1:18" s="2" customFormat="1" ht="111.75" customHeight="1" x14ac:dyDescent="0.3">
      <c r="A466" s="5">
        <f t="shared" si="266"/>
        <v>11</v>
      </c>
      <c r="B466" s="14"/>
      <c r="C466" s="142"/>
      <c r="D466" s="36" t="s">
        <v>738</v>
      </c>
      <c r="E466" s="29"/>
      <c r="F466" s="50" t="s">
        <v>492</v>
      </c>
      <c r="G466" s="148">
        <v>9785000338575</v>
      </c>
      <c r="H466" s="65">
        <v>55</v>
      </c>
      <c r="I466" s="71">
        <f t="shared" si="264"/>
        <v>27.5</v>
      </c>
      <c r="J466" s="79" t="s">
        <v>705</v>
      </c>
      <c r="K466" s="90">
        <v>50</v>
      </c>
      <c r="L466" s="98"/>
      <c r="M466" s="106">
        <f t="shared" si="267"/>
        <v>0</v>
      </c>
      <c r="N466" s="56">
        <f t="shared" si="268"/>
        <v>0</v>
      </c>
      <c r="O466" s="56">
        <f t="shared" si="269"/>
        <v>0</v>
      </c>
      <c r="P466" s="179">
        <f t="shared" si="270"/>
        <v>0</v>
      </c>
      <c r="R466" s="164" t="s">
        <v>813</v>
      </c>
    </row>
    <row r="467" spans="1:18" s="2" customFormat="1" ht="111.75" customHeight="1" x14ac:dyDescent="0.3">
      <c r="A467" s="5">
        <f t="shared" si="266"/>
        <v>12</v>
      </c>
      <c r="B467" s="14"/>
      <c r="C467" s="142"/>
      <c r="D467" s="36" t="s">
        <v>737</v>
      </c>
      <c r="E467" s="29"/>
      <c r="F467" s="50" t="s">
        <v>492</v>
      </c>
      <c r="G467" s="148">
        <v>9785000338568</v>
      </c>
      <c r="H467" s="65">
        <v>55</v>
      </c>
      <c r="I467" s="71">
        <f>ROUND((100-$L$4)/100*H467,1)</f>
        <v>27.5</v>
      </c>
      <c r="J467" s="79" t="s">
        <v>705</v>
      </c>
      <c r="K467" s="90">
        <v>50</v>
      </c>
      <c r="L467" s="98"/>
      <c r="M467" s="106">
        <f>L467*I467</f>
        <v>0</v>
      </c>
      <c r="N467" s="56">
        <f t="shared" si="268"/>
        <v>0</v>
      </c>
      <c r="O467" s="56">
        <f t="shared" si="269"/>
        <v>0</v>
      </c>
      <c r="P467" s="179">
        <f t="shared" si="270"/>
        <v>0</v>
      </c>
      <c r="R467" s="164" t="s">
        <v>813</v>
      </c>
    </row>
    <row r="468" spans="1:18" s="2" customFormat="1" ht="111.75" customHeight="1" x14ac:dyDescent="0.3">
      <c r="A468" s="5">
        <f t="shared" si="266"/>
        <v>13</v>
      </c>
      <c r="B468" s="14"/>
      <c r="C468" s="26" t="s">
        <v>30</v>
      </c>
      <c r="D468" s="36" t="s">
        <v>243</v>
      </c>
      <c r="E468" s="29"/>
      <c r="F468" s="50" t="s">
        <v>492</v>
      </c>
      <c r="G468" s="148">
        <v>9785000336953</v>
      </c>
      <c r="H468" s="65">
        <v>55</v>
      </c>
      <c r="I468" s="71">
        <f t="shared" si="264"/>
        <v>27.5</v>
      </c>
      <c r="J468" s="79" t="s">
        <v>705</v>
      </c>
      <c r="K468" s="90">
        <v>50</v>
      </c>
      <c r="L468" s="117"/>
      <c r="M468" s="106">
        <f t="shared" si="267"/>
        <v>0</v>
      </c>
      <c r="N468" s="56">
        <f t="shared" si="268"/>
        <v>0</v>
      </c>
      <c r="O468" s="56">
        <f t="shared" si="269"/>
        <v>0</v>
      </c>
      <c r="P468" s="179">
        <f t="shared" si="270"/>
        <v>0</v>
      </c>
      <c r="R468" s="164" t="s">
        <v>813</v>
      </c>
    </row>
    <row r="469" spans="1:18" s="2" customFormat="1" ht="111.75" customHeight="1" x14ac:dyDescent="0.3">
      <c r="A469" s="5">
        <f t="shared" si="266"/>
        <v>14</v>
      </c>
      <c r="B469" s="14"/>
      <c r="C469" s="26" t="s">
        <v>30</v>
      </c>
      <c r="D469" s="36" t="s">
        <v>244</v>
      </c>
      <c r="E469" s="29"/>
      <c r="F469" s="50" t="s">
        <v>492</v>
      </c>
      <c r="G469" s="148">
        <v>9785000336960</v>
      </c>
      <c r="H469" s="65">
        <v>55</v>
      </c>
      <c r="I469" s="71">
        <f t="shared" si="264"/>
        <v>27.5</v>
      </c>
      <c r="J469" s="79" t="s">
        <v>893</v>
      </c>
      <c r="K469" s="90">
        <v>50</v>
      </c>
      <c r="L469" s="117"/>
      <c r="M469" s="106">
        <f t="shared" si="267"/>
        <v>0</v>
      </c>
      <c r="N469" s="56">
        <f t="shared" si="268"/>
        <v>0</v>
      </c>
      <c r="O469" s="56">
        <f t="shared" si="269"/>
        <v>0</v>
      </c>
      <c r="P469" s="179">
        <f t="shared" si="270"/>
        <v>0</v>
      </c>
      <c r="R469" s="164" t="s">
        <v>813</v>
      </c>
    </row>
    <row r="470" spans="1:18" s="2" customFormat="1" ht="111.75" customHeight="1" x14ac:dyDescent="0.3">
      <c r="A470" s="5">
        <f t="shared" si="266"/>
        <v>15</v>
      </c>
      <c r="B470" s="14"/>
      <c r="C470" s="26" t="s">
        <v>30</v>
      </c>
      <c r="D470" s="36" t="s">
        <v>245</v>
      </c>
      <c r="E470" s="29"/>
      <c r="F470" s="50" t="s">
        <v>492</v>
      </c>
      <c r="G470" s="148">
        <v>9785000336977</v>
      </c>
      <c r="H470" s="65">
        <v>55</v>
      </c>
      <c r="I470" s="71">
        <f t="shared" si="264"/>
        <v>27.5</v>
      </c>
      <c r="J470" s="79" t="s">
        <v>705</v>
      </c>
      <c r="K470" s="90">
        <v>50</v>
      </c>
      <c r="L470" s="117"/>
      <c r="M470" s="106">
        <f t="shared" si="267"/>
        <v>0</v>
      </c>
      <c r="N470" s="56">
        <f t="shared" si="268"/>
        <v>0</v>
      </c>
      <c r="O470" s="56">
        <f t="shared" si="269"/>
        <v>0</v>
      </c>
      <c r="P470" s="179">
        <f t="shared" si="270"/>
        <v>0</v>
      </c>
      <c r="R470" s="164" t="s">
        <v>813</v>
      </c>
    </row>
    <row r="471" spans="1:18" s="2" customFormat="1" ht="111.75" customHeight="1" x14ac:dyDescent="0.3">
      <c r="A471" s="5">
        <f t="shared" si="266"/>
        <v>16</v>
      </c>
      <c r="B471" s="14"/>
      <c r="C471" s="26" t="s">
        <v>30</v>
      </c>
      <c r="D471" s="36" t="s">
        <v>246</v>
      </c>
      <c r="E471" s="29"/>
      <c r="F471" s="50" t="s">
        <v>492</v>
      </c>
      <c r="G471" s="148">
        <v>9785000337028</v>
      </c>
      <c r="H471" s="65">
        <v>55</v>
      </c>
      <c r="I471" s="71">
        <f t="shared" si="264"/>
        <v>27.5</v>
      </c>
      <c r="J471" s="79" t="s">
        <v>540</v>
      </c>
      <c r="K471" s="90">
        <v>50</v>
      </c>
      <c r="L471" s="117"/>
      <c r="M471" s="106">
        <f t="shared" si="267"/>
        <v>0</v>
      </c>
      <c r="N471" s="56">
        <f t="shared" si="268"/>
        <v>0</v>
      </c>
      <c r="O471" s="56">
        <f t="shared" si="269"/>
        <v>0</v>
      </c>
      <c r="P471" s="179">
        <f t="shared" si="270"/>
        <v>0</v>
      </c>
      <c r="R471" s="164" t="s">
        <v>813</v>
      </c>
    </row>
    <row r="472" spans="1:18" s="2" customFormat="1" ht="111.75" customHeight="1" x14ac:dyDescent="0.3">
      <c r="A472" s="5">
        <f t="shared" si="266"/>
        <v>17</v>
      </c>
      <c r="B472" s="14"/>
      <c r="C472" s="26" t="s">
        <v>30</v>
      </c>
      <c r="D472" s="36" t="s">
        <v>247</v>
      </c>
      <c r="E472" s="29"/>
      <c r="F472" s="50" t="s">
        <v>492</v>
      </c>
      <c r="G472" s="148">
        <v>9785000337035</v>
      </c>
      <c r="H472" s="65">
        <v>55</v>
      </c>
      <c r="I472" s="71">
        <f t="shared" si="264"/>
        <v>27.5</v>
      </c>
      <c r="J472" s="79" t="s">
        <v>705</v>
      </c>
      <c r="K472" s="90">
        <v>50</v>
      </c>
      <c r="L472" s="98"/>
      <c r="M472" s="106">
        <f t="shared" si="267"/>
        <v>0</v>
      </c>
      <c r="N472" s="56">
        <f t="shared" si="268"/>
        <v>0</v>
      </c>
      <c r="O472" s="56">
        <f t="shared" si="269"/>
        <v>0</v>
      </c>
      <c r="P472" s="179">
        <f t="shared" si="270"/>
        <v>0</v>
      </c>
      <c r="R472" s="164"/>
    </row>
    <row r="473" spans="1:18" s="2" customFormat="1" ht="111.75" customHeight="1" x14ac:dyDescent="0.3">
      <c r="A473" s="5">
        <f t="shared" si="266"/>
        <v>18</v>
      </c>
      <c r="B473" s="14"/>
      <c r="C473" s="26" t="s">
        <v>30</v>
      </c>
      <c r="D473" s="36" t="s">
        <v>698</v>
      </c>
      <c r="E473" s="29"/>
      <c r="F473" s="50" t="s">
        <v>492</v>
      </c>
      <c r="G473" s="148">
        <v>9785000336984</v>
      </c>
      <c r="H473" s="65">
        <v>55</v>
      </c>
      <c r="I473" s="71">
        <f t="shared" si="264"/>
        <v>27.5</v>
      </c>
      <c r="J473" s="79" t="s">
        <v>540</v>
      </c>
      <c r="K473" s="90">
        <v>50</v>
      </c>
      <c r="L473" s="98"/>
      <c r="M473" s="106">
        <f t="shared" si="267"/>
        <v>0</v>
      </c>
      <c r="N473" s="56">
        <f t="shared" si="268"/>
        <v>0</v>
      </c>
      <c r="O473" s="56">
        <f t="shared" ref="O473:O476" si="271">TRUNC(L473/K473,0)*K473</f>
        <v>0</v>
      </c>
      <c r="P473" s="179">
        <f t="shared" ref="P473:P476" si="272">L473-O473</f>
        <v>0</v>
      </c>
      <c r="R473" s="164"/>
    </row>
    <row r="474" spans="1:18" s="2" customFormat="1" ht="111.75" customHeight="1" x14ac:dyDescent="0.3">
      <c r="A474" s="5">
        <f t="shared" si="266"/>
        <v>19</v>
      </c>
      <c r="B474" s="14"/>
      <c r="C474" s="113" t="s">
        <v>29</v>
      </c>
      <c r="D474" s="36" t="s">
        <v>865</v>
      </c>
      <c r="E474" s="29"/>
      <c r="F474" s="50" t="s">
        <v>492</v>
      </c>
      <c r="G474" s="148">
        <v>9785000339084</v>
      </c>
      <c r="H474" s="65">
        <v>55</v>
      </c>
      <c r="I474" s="71">
        <f t="shared" ref="I474:I475" si="273">ROUND((100-$L$4)/100*H474,1)</f>
        <v>27.5</v>
      </c>
      <c r="J474" s="79" t="s">
        <v>893</v>
      </c>
      <c r="K474" s="90">
        <v>50</v>
      </c>
      <c r="L474" s="98"/>
      <c r="M474" s="106">
        <f t="shared" si="267"/>
        <v>0</v>
      </c>
      <c r="N474" s="56">
        <f t="shared" si="268"/>
        <v>0</v>
      </c>
      <c r="O474" s="56">
        <f t="shared" si="271"/>
        <v>0</v>
      </c>
      <c r="P474" s="179">
        <f t="shared" si="272"/>
        <v>0</v>
      </c>
      <c r="R474" s="164" t="s">
        <v>813</v>
      </c>
    </row>
    <row r="475" spans="1:18" s="2" customFormat="1" ht="111.75" customHeight="1" x14ac:dyDescent="0.3">
      <c r="A475" s="5">
        <f t="shared" si="266"/>
        <v>20</v>
      </c>
      <c r="B475" s="14"/>
      <c r="C475" s="113" t="s">
        <v>29</v>
      </c>
      <c r="D475" s="36" t="s">
        <v>866</v>
      </c>
      <c r="E475" s="29"/>
      <c r="F475" s="50" t="s">
        <v>492</v>
      </c>
      <c r="G475" s="148">
        <v>9785000339091</v>
      </c>
      <c r="H475" s="65">
        <v>55</v>
      </c>
      <c r="I475" s="71">
        <f t="shared" si="273"/>
        <v>27.5</v>
      </c>
      <c r="J475" s="79" t="s">
        <v>893</v>
      </c>
      <c r="K475" s="90">
        <v>50</v>
      </c>
      <c r="L475" s="98"/>
      <c r="M475" s="106">
        <f t="shared" si="267"/>
        <v>0</v>
      </c>
      <c r="N475" s="56">
        <f t="shared" si="268"/>
        <v>0</v>
      </c>
      <c r="O475" s="56">
        <f t="shared" si="271"/>
        <v>0</v>
      </c>
      <c r="P475" s="179">
        <f t="shared" si="272"/>
        <v>0</v>
      </c>
      <c r="R475" s="164" t="s">
        <v>813</v>
      </c>
    </row>
    <row r="476" spans="1:18" s="10" customFormat="1" ht="111.75" customHeight="1" x14ac:dyDescent="0.3">
      <c r="A476" s="5">
        <f t="shared" si="266"/>
        <v>21</v>
      </c>
      <c r="B476" s="14"/>
      <c r="C476" s="29"/>
      <c r="D476" s="36" t="s">
        <v>248</v>
      </c>
      <c r="E476" s="29"/>
      <c r="F476" s="50" t="s">
        <v>492</v>
      </c>
      <c r="G476" s="148">
        <v>9785000337011</v>
      </c>
      <c r="H476" s="65">
        <v>55</v>
      </c>
      <c r="I476" s="71">
        <f t="shared" si="264"/>
        <v>27.5</v>
      </c>
      <c r="J476" s="79" t="s">
        <v>542</v>
      </c>
      <c r="K476" s="90">
        <v>50</v>
      </c>
      <c r="L476" s="98"/>
      <c r="M476" s="106">
        <f t="shared" si="267"/>
        <v>0</v>
      </c>
      <c r="N476" s="56">
        <f t="shared" si="268"/>
        <v>0</v>
      </c>
      <c r="O476" s="56">
        <f t="shared" si="271"/>
        <v>0</v>
      </c>
      <c r="P476" s="179">
        <f t="shared" si="272"/>
        <v>0</v>
      </c>
      <c r="R476" s="164"/>
    </row>
    <row r="477" spans="1:18" s="10" customFormat="1" ht="111.75" customHeight="1" thickBot="1" x14ac:dyDescent="0.35">
      <c r="A477" s="5">
        <f t="shared" si="266"/>
        <v>22</v>
      </c>
      <c r="B477" s="14"/>
      <c r="C477" s="26" t="s">
        <v>30</v>
      </c>
      <c r="D477" s="36" t="s">
        <v>249</v>
      </c>
      <c r="E477" s="29"/>
      <c r="F477" s="50" t="s">
        <v>492</v>
      </c>
      <c r="G477" s="148">
        <v>9785000337042</v>
      </c>
      <c r="H477" s="65">
        <v>55</v>
      </c>
      <c r="I477" s="71">
        <f t="shared" si="264"/>
        <v>27.5</v>
      </c>
      <c r="J477" s="79" t="s">
        <v>705</v>
      </c>
      <c r="K477" s="90">
        <v>50</v>
      </c>
      <c r="L477" s="98"/>
      <c r="M477" s="106">
        <f t="shared" si="267"/>
        <v>0</v>
      </c>
      <c r="N477" s="56">
        <f t="shared" si="268"/>
        <v>0</v>
      </c>
      <c r="O477" s="56">
        <f>TRUNC(L477/K477,0)*K477</f>
        <v>0</v>
      </c>
      <c r="P477" s="179">
        <f>L477-O477</f>
        <v>0</v>
      </c>
      <c r="R477" s="164"/>
    </row>
    <row r="478" spans="1:18" s="2" customFormat="1" ht="49.5" customHeight="1" thickTop="1" x14ac:dyDescent="0.3">
      <c r="A478" s="318" t="s">
        <v>600</v>
      </c>
      <c r="B478" s="319"/>
      <c r="C478" s="319"/>
      <c r="D478" s="319"/>
      <c r="E478" s="199"/>
      <c r="F478" s="330"/>
      <c r="G478" s="330"/>
      <c r="H478" s="330"/>
      <c r="I478" s="330"/>
      <c r="J478" s="289"/>
      <c r="K478" s="331"/>
      <c r="L478" s="122"/>
      <c r="M478" s="178"/>
      <c r="N478" s="268"/>
      <c r="O478" s="264"/>
      <c r="P478" s="179"/>
      <c r="R478" s="272"/>
    </row>
    <row r="479" spans="1:18" s="2" customFormat="1" ht="111.75" customHeight="1" x14ac:dyDescent="0.3">
      <c r="A479" s="6">
        <v>1</v>
      </c>
      <c r="B479" s="14"/>
      <c r="C479" s="26" t="s">
        <v>30</v>
      </c>
      <c r="D479" s="40" t="s">
        <v>833</v>
      </c>
      <c r="E479" s="29"/>
      <c r="F479" s="50"/>
      <c r="G479" s="173" t="s">
        <v>834</v>
      </c>
      <c r="H479" s="67">
        <v>75</v>
      </c>
      <c r="I479" s="71">
        <f>ROUND((100-$L$4)/100*H479,1)</f>
        <v>37.5</v>
      </c>
      <c r="J479" s="81">
        <v>2024</v>
      </c>
      <c r="K479" s="92">
        <v>50</v>
      </c>
      <c r="L479" s="98"/>
      <c r="M479" s="106">
        <f>L479*I479</f>
        <v>0</v>
      </c>
      <c r="N479" s="53">
        <f>L479*4.5/50</f>
        <v>0</v>
      </c>
      <c r="O479" s="56">
        <f t="shared" ref="O479:O483" si="274">TRUNC(L479/K479,0)*K479</f>
        <v>0</v>
      </c>
      <c r="P479" s="179">
        <f t="shared" ref="P479:P483" si="275">L479-O479</f>
        <v>0</v>
      </c>
      <c r="R479" s="56"/>
    </row>
    <row r="480" spans="1:18" s="2" customFormat="1" ht="111.75" customHeight="1" x14ac:dyDescent="0.3">
      <c r="A480" s="6">
        <f>A479+1</f>
        <v>2</v>
      </c>
      <c r="B480" s="14"/>
      <c r="C480" s="26" t="s">
        <v>30</v>
      </c>
      <c r="D480" s="40" t="s">
        <v>266</v>
      </c>
      <c r="E480" s="29"/>
      <c r="F480" s="50" t="s">
        <v>494</v>
      </c>
      <c r="G480" s="112">
        <v>9785912823183</v>
      </c>
      <c r="H480" s="67">
        <v>75</v>
      </c>
      <c r="I480" s="71">
        <f t="shared" ref="I480:I481" si="276">ROUND((100-$L$4)/100*H480,1)</f>
        <v>37.5</v>
      </c>
      <c r="J480" s="81">
        <v>2020</v>
      </c>
      <c r="K480" s="92">
        <v>50</v>
      </c>
      <c r="L480" s="98"/>
      <c r="M480" s="106">
        <f>L480*I480</f>
        <v>0</v>
      </c>
      <c r="N480" s="53">
        <f>L480*4.5/50</f>
        <v>0</v>
      </c>
      <c r="O480" s="56">
        <f t="shared" si="274"/>
        <v>0</v>
      </c>
      <c r="P480" s="179">
        <f t="shared" si="275"/>
        <v>0</v>
      </c>
      <c r="R480" s="56"/>
    </row>
    <row r="481" spans="1:18" s="2" customFormat="1" ht="111.75" customHeight="1" x14ac:dyDescent="0.3">
      <c r="A481" s="6">
        <f t="shared" ref="A481:A483" si="277">A480+1</f>
        <v>3</v>
      </c>
      <c r="B481" s="14" t="s">
        <v>16</v>
      </c>
      <c r="C481" s="25"/>
      <c r="D481" s="40" t="s">
        <v>267</v>
      </c>
      <c r="E481" s="29"/>
      <c r="F481" s="50" t="s">
        <v>494</v>
      </c>
      <c r="G481" s="112">
        <v>9785912821448</v>
      </c>
      <c r="H481" s="67">
        <v>75</v>
      </c>
      <c r="I481" s="71">
        <f t="shared" si="276"/>
        <v>37.5</v>
      </c>
      <c r="J481" s="78" t="s">
        <v>545</v>
      </c>
      <c r="K481" s="90">
        <v>50</v>
      </c>
      <c r="L481" s="98"/>
      <c r="M481" s="106">
        <f t="shared" ref="M481:M482" si="278">L481*I481</f>
        <v>0</v>
      </c>
      <c r="N481" s="53">
        <f>L481*4.5/50</f>
        <v>0</v>
      </c>
      <c r="O481" s="56">
        <f t="shared" si="274"/>
        <v>0</v>
      </c>
      <c r="P481" s="179">
        <f t="shared" si="275"/>
        <v>0</v>
      </c>
      <c r="R481" s="56"/>
    </row>
    <row r="482" spans="1:18" s="2" customFormat="1" ht="111.75" customHeight="1" x14ac:dyDescent="0.3">
      <c r="A482" s="6">
        <f t="shared" si="277"/>
        <v>4</v>
      </c>
      <c r="B482" s="14"/>
      <c r="C482" s="25"/>
      <c r="D482" s="40" t="s">
        <v>268</v>
      </c>
      <c r="E482" s="29"/>
      <c r="F482" s="50" t="s">
        <v>495</v>
      </c>
      <c r="G482" s="155" t="s">
        <v>712</v>
      </c>
      <c r="H482" s="67">
        <v>75</v>
      </c>
      <c r="I482" s="71">
        <f t="shared" ref="I482:I483" si="279">ROUND((100-$L$4)/100*H482,1)</f>
        <v>37.5</v>
      </c>
      <c r="J482" s="78"/>
      <c r="K482" s="90">
        <v>50</v>
      </c>
      <c r="L482" s="98"/>
      <c r="M482" s="106">
        <f t="shared" si="278"/>
        <v>0</v>
      </c>
      <c r="N482" s="56">
        <f>L482*3.6/100</f>
        <v>0</v>
      </c>
      <c r="O482" s="56">
        <f t="shared" si="274"/>
        <v>0</v>
      </c>
      <c r="P482" s="179">
        <f t="shared" si="275"/>
        <v>0</v>
      </c>
      <c r="R482" s="56"/>
    </row>
    <row r="483" spans="1:18" s="2" customFormat="1" ht="111.75" customHeight="1" x14ac:dyDescent="0.3">
      <c r="A483" s="6">
        <f t="shared" si="277"/>
        <v>5</v>
      </c>
      <c r="B483" s="14"/>
      <c r="C483" s="26" t="s">
        <v>30</v>
      </c>
      <c r="D483" s="40" t="s">
        <v>835</v>
      </c>
      <c r="E483" s="29"/>
      <c r="F483" s="50"/>
      <c r="G483" s="155" t="s">
        <v>836</v>
      </c>
      <c r="H483" s="67">
        <v>75</v>
      </c>
      <c r="I483" s="71">
        <f t="shared" si="279"/>
        <v>37.5</v>
      </c>
      <c r="J483" s="78" t="s">
        <v>852</v>
      </c>
      <c r="K483" s="90">
        <v>50</v>
      </c>
      <c r="L483" s="98"/>
      <c r="M483" s="106">
        <f>L483*I483</f>
        <v>0</v>
      </c>
      <c r="N483" s="53">
        <f>L483*4.5/50</f>
        <v>0</v>
      </c>
      <c r="O483" s="56">
        <f t="shared" si="274"/>
        <v>0</v>
      </c>
      <c r="P483" s="179">
        <f t="shared" si="275"/>
        <v>0</v>
      </c>
      <c r="R483" s="56"/>
    </row>
    <row r="484" spans="1:18" s="2" customFormat="1" ht="57.75" customHeight="1" x14ac:dyDescent="0.3">
      <c r="A484" s="291" t="s">
        <v>601</v>
      </c>
      <c r="B484" s="292"/>
      <c r="C484" s="292"/>
      <c r="D484" s="292"/>
      <c r="E484" s="115"/>
      <c r="F484" s="289" t="s">
        <v>602</v>
      </c>
      <c r="G484" s="289"/>
      <c r="H484" s="289"/>
      <c r="I484" s="289"/>
      <c r="J484" s="289"/>
      <c r="K484" s="290"/>
      <c r="L484" s="102"/>
      <c r="M484" s="106"/>
      <c r="N484" s="56"/>
      <c r="O484" s="56"/>
      <c r="P484" s="56"/>
      <c r="R484" s="56"/>
    </row>
    <row r="485" spans="1:18" s="2" customFormat="1" ht="87.75" customHeight="1" x14ac:dyDescent="0.3">
      <c r="A485" s="4">
        <v>1</v>
      </c>
      <c r="B485" s="14"/>
      <c r="C485" s="142"/>
      <c r="D485" s="40" t="s">
        <v>717</v>
      </c>
      <c r="E485" s="28"/>
      <c r="F485" s="50" t="s">
        <v>718</v>
      </c>
      <c r="G485" s="112">
        <v>9785000338476</v>
      </c>
      <c r="H485" s="65">
        <v>155</v>
      </c>
      <c r="I485" s="71">
        <f>ROUND((100-$L$4)/100*H485,1)</f>
        <v>77.5</v>
      </c>
      <c r="J485" s="136" t="s">
        <v>705</v>
      </c>
      <c r="K485" s="137">
        <v>100</v>
      </c>
      <c r="L485" s="116"/>
      <c r="M485" s="106">
        <f>L485*I485</f>
        <v>0</v>
      </c>
      <c r="N485" s="56">
        <f>L485*12.5/100</f>
        <v>0</v>
      </c>
      <c r="O485" s="56">
        <f>TRUNC(L485/K485,0)*K485</f>
        <v>0</v>
      </c>
      <c r="P485" s="179">
        <f>L485-O485</f>
        <v>0</v>
      </c>
      <c r="R485" s="56"/>
    </row>
    <row r="486" spans="1:18" s="2" customFormat="1" ht="33" customHeight="1" x14ac:dyDescent="0.3">
      <c r="A486" s="7"/>
      <c r="B486" s="16"/>
      <c r="C486" s="16"/>
      <c r="D486" s="16"/>
      <c r="E486" s="199"/>
      <c r="F486" s="289" t="s">
        <v>603</v>
      </c>
      <c r="G486" s="289"/>
      <c r="H486" s="289"/>
      <c r="I486" s="289"/>
      <c r="J486" s="289"/>
      <c r="K486" s="290"/>
      <c r="L486" s="102"/>
      <c r="M486" s="106"/>
      <c r="N486" s="56"/>
      <c r="O486" s="56"/>
      <c r="P486" s="56"/>
      <c r="R486" s="56"/>
    </row>
    <row r="487" spans="1:18" s="2" customFormat="1" ht="99.75" customHeight="1" x14ac:dyDescent="0.3">
      <c r="A487" s="5">
        <v>1</v>
      </c>
      <c r="B487" s="17" t="s">
        <v>17</v>
      </c>
      <c r="C487" s="25"/>
      <c r="D487" s="40" t="s">
        <v>255</v>
      </c>
      <c r="E487" s="24"/>
      <c r="F487" s="52"/>
      <c r="G487" s="112">
        <v>9785912828324</v>
      </c>
      <c r="H487" s="67">
        <v>58</v>
      </c>
      <c r="I487" s="71">
        <f>ROUND((100-$L$4)/100*H487,1)</f>
        <v>29</v>
      </c>
      <c r="J487" s="78" t="s">
        <v>546</v>
      </c>
      <c r="K487" s="90">
        <v>100</v>
      </c>
      <c r="L487" s="98"/>
      <c r="M487" s="106">
        <f>L487*I487</f>
        <v>0</v>
      </c>
      <c r="N487" s="56">
        <f>L487*4.2/100</f>
        <v>0</v>
      </c>
      <c r="O487" s="56">
        <f>TRUNC(L487/K487,0)*K487</f>
        <v>0</v>
      </c>
      <c r="P487" s="179">
        <f>L487-O487</f>
        <v>0</v>
      </c>
      <c r="R487" s="56"/>
    </row>
    <row r="488" spans="1:18" s="2" customFormat="1" ht="94.5" customHeight="1" x14ac:dyDescent="0.3">
      <c r="A488" s="5">
        <f>A487+1</f>
        <v>2</v>
      </c>
      <c r="B488" s="17" t="s">
        <v>17</v>
      </c>
      <c r="C488" s="30"/>
      <c r="D488" s="40" t="s">
        <v>258</v>
      </c>
      <c r="E488" s="24"/>
      <c r="F488" s="52"/>
      <c r="G488" s="112">
        <v>9785912828409</v>
      </c>
      <c r="H488" s="67">
        <v>58</v>
      </c>
      <c r="I488" s="71">
        <f>ROUND((100-$L$4)/100*H488,1)</f>
        <v>29</v>
      </c>
      <c r="J488" s="78" t="s">
        <v>546</v>
      </c>
      <c r="K488" s="90">
        <v>100</v>
      </c>
      <c r="L488" s="98"/>
      <c r="M488" s="106">
        <f>L488*I488</f>
        <v>0</v>
      </c>
      <c r="N488" s="56">
        <f>L488*4.2/100</f>
        <v>0</v>
      </c>
      <c r="O488" s="56">
        <f>TRUNC(L488/K488,0)*K488</f>
        <v>0</v>
      </c>
      <c r="P488" s="179">
        <f>L488-O488</f>
        <v>0</v>
      </c>
      <c r="R488" s="56"/>
    </row>
    <row r="489" spans="1:18" s="2" customFormat="1" ht="90" customHeight="1" x14ac:dyDescent="0.3">
      <c r="A489" s="5">
        <f>A488+1</f>
        <v>3</v>
      </c>
      <c r="B489" s="17" t="s">
        <v>17</v>
      </c>
      <c r="C489" s="30"/>
      <c r="D489" s="40" t="s">
        <v>271</v>
      </c>
      <c r="E489" s="24"/>
      <c r="F489" s="52"/>
      <c r="G489" s="112">
        <v>9785912828249</v>
      </c>
      <c r="H489" s="67">
        <v>58</v>
      </c>
      <c r="I489" s="71">
        <f>ROUND((100-$L$4)/100*H489,1)</f>
        <v>29</v>
      </c>
      <c r="J489" s="78" t="s">
        <v>546</v>
      </c>
      <c r="K489" s="90">
        <v>100</v>
      </c>
      <c r="L489" s="98"/>
      <c r="M489" s="106">
        <f>L489*I489</f>
        <v>0</v>
      </c>
      <c r="N489" s="56">
        <f>L489*4.2/100</f>
        <v>0</v>
      </c>
      <c r="O489" s="56">
        <f>TRUNC(L489/K489,0)*K489</f>
        <v>0</v>
      </c>
      <c r="P489" s="179">
        <f>L489-O489</f>
        <v>0</v>
      </c>
      <c r="R489" s="56"/>
    </row>
    <row r="490" spans="1:18" s="2" customFormat="1" ht="88.5" customHeight="1" x14ac:dyDescent="0.3">
      <c r="A490" s="5">
        <f>A489+1</f>
        <v>4</v>
      </c>
      <c r="B490" s="17" t="s">
        <v>17</v>
      </c>
      <c r="C490" s="30"/>
      <c r="D490" s="40" t="s">
        <v>259</v>
      </c>
      <c r="E490" s="24"/>
      <c r="F490" s="52"/>
      <c r="G490" s="112">
        <v>9785912828393</v>
      </c>
      <c r="H490" s="67">
        <v>58</v>
      </c>
      <c r="I490" s="71">
        <f>ROUND((100-$L$4)/100*H490,1)</f>
        <v>29</v>
      </c>
      <c r="J490" s="78" t="s">
        <v>546</v>
      </c>
      <c r="K490" s="90">
        <v>100</v>
      </c>
      <c r="L490" s="98"/>
      <c r="M490" s="106">
        <f>L490*I490</f>
        <v>0</v>
      </c>
      <c r="N490" s="56">
        <f>L490*4.2/100</f>
        <v>0</v>
      </c>
      <c r="O490" s="56">
        <f>TRUNC(L490/K490,0)*K490</f>
        <v>0</v>
      </c>
      <c r="P490" s="179">
        <f>L490-O490</f>
        <v>0</v>
      </c>
      <c r="R490" s="56"/>
    </row>
    <row r="491" spans="1:18" s="2" customFormat="1" ht="39.75" customHeight="1" x14ac:dyDescent="0.3">
      <c r="A491" s="291"/>
      <c r="B491" s="292"/>
      <c r="C491" s="292"/>
      <c r="D491" s="292"/>
      <c r="E491" s="199"/>
      <c r="F491" s="289" t="s">
        <v>604</v>
      </c>
      <c r="G491" s="289"/>
      <c r="H491" s="289"/>
      <c r="I491" s="289"/>
      <c r="J491" s="289"/>
      <c r="K491" s="290"/>
      <c r="L491" s="98"/>
      <c r="M491" s="106"/>
      <c r="N491" s="56"/>
      <c r="O491" s="56"/>
      <c r="P491" s="179"/>
      <c r="R491" s="56"/>
    </row>
    <row r="492" spans="1:18" s="2" customFormat="1" ht="96" customHeight="1" x14ac:dyDescent="0.25">
      <c r="A492" s="5">
        <f>A490+1</f>
        <v>5</v>
      </c>
      <c r="B492" s="17"/>
      <c r="C492" s="25"/>
      <c r="D492" s="40" t="s">
        <v>273</v>
      </c>
      <c r="E492" s="203"/>
      <c r="F492" s="50" t="s">
        <v>493</v>
      </c>
      <c r="G492" s="112">
        <v>9785912829130</v>
      </c>
      <c r="H492" s="67">
        <v>58</v>
      </c>
      <c r="I492" s="71">
        <f t="shared" ref="I492:I523" si="280">ROUND((100-$L$4)/100*H492,1)</f>
        <v>29</v>
      </c>
      <c r="J492" s="78" t="s">
        <v>544</v>
      </c>
      <c r="K492" s="90">
        <v>100</v>
      </c>
      <c r="L492" s="98"/>
      <c r="M492" s="106">
        <f>L492*I492</f>
        <v>0</v>
      </c>
      <c r="N492" s="56">
        <f>L492*3.8/100</f>
        <v>0</v>
      </c>
      <c r="O492" s="56">
        <f>TRUNC(L492/K492,0)*K492</f>
        <v>0</v>
      </c>
      <c r="P492" s="179">
        <f>L492-O492</f>
        <v>0</v>
      </c>
      <c r="R492" s="56"/>
    </row>
    <row r="493" spans="1:18" s="2" customFormat="1" ht="96" customHeight="1" x14ac:dyDescent="0.25">
      <c r="A493" s="5">
        <f>A492+1</f>
        <v>6</v>
      </c>
      <c r="B493" s="17" t="s">
        <v>17</v>
      </c>
      <c r="C493" s="25"/>
      <c r="D493" s="40" t="s">
        <v>274</v>
      </c>
      <c r="E493" s="203"/>
      <c r="F493" s="50" t="s">
        <v>493</v>
      </c>
      <c r="G493" s="112">
        <v>9785912829161</v>
      </c>
      <c r="H493" s="67">
        <v>58</v>
      </c>
      <c r="I493" s="71">
        <f t="shared" si="280"/>
        <v>29</v>
      </c>
      <c r="J493" s="78" t="s">
        <v>544</v>
      </c>
      <c r="K493" s="90">
        <v>100</v>
      </c>
      <c r="L493" s="98"/>
      <c r="M493" s="106">
        <f t="shared" ref="M493:M523" si="281">L493*I493</f>
        <v>0</v>
      </c>
      <c r="N493" s="56">
        <f>L493*3.8/100</f>
        <v>0</v>
      </c>
      <c r="O493" s="56">
        <f>TRUNC(L493/K493,0)*K493</f>
        <v>0</v>
      </c>
      <c r="P493" s="179">
        <f>L493-O493</f>
        <v>0</v>
      </c>
      <c r="R493" s="56"/>
    </row>
    <row r="494" spans="1:18" s="2" customFormat="1" ht="96" customHeight="1" x14ac:dyDescent="0.25">
      <c r="A494" s="5">
        <f t="shared" ref="A494:A523" si="282">A493+1</f>
        <v>7</v>
      </c>
      <c r="B494" s="17" t="s">
        <v>17</v>
      </c>
      <c r="C494" s="30"/>
      <c r="D494" s="40" t="s">
        <v>250</v>
      </c>
      <c r="E494" s="203"/>
      <c r="F494" s="50"/>
      <c r="G494" s="112">
        <v>9785912828096</v>
      </c>
      <c r="H494" s="67">
        <v>58</v>
      </c>
      <c r="I494" s="71">
        <f t="shared" si="280"/>
        <v>29</v>
      </c>
      <c r="J494" s="78" t="s">
        <v>544</v>
      </c>
      <c r="K494" s="90">
        <v>100</v>
      </c>
      <c r="L494" s="98"/>
      <c r="M494" s="106">
        <f t="shared" si="281"/>
        <v>0</v>
      </c>
      <c r="N494" s="56">
        <f>L494*3.8/100</f>
        <v>0</v>
      </c>
      <c r="O494" s="56">
        <f>TRUNC(L494/K494,0)*K494</f>
        <v>0</v>
      </c>
      <c r="P494" s="179">
        <f>L494-O494</f>
        <v>0</v>
      </c>
      <c r="R494" s="56"/>
    </row>
    <row r="495" spans="1:18" s="2" customFormat="1" ht="96" customHeight="1" x14ac:dyDescent="0.25">
      <c r="A495" s="5">
        <f t="shared" si="282"/>
        <v>8</v>
      </c>
      <c r="B495" s="17" t="s">
        <v>17</v>
      </c>
      <c r="C495" s="26" t="s">
        <v>30</v>
      </c>
      <c r="D495" s="40" t="s">
        <v>251</v>
      </c>
      <c r="E495" s="203"/>
      <c r="F495" s="50"/>
      <c r="G495" s="112">
        <v>9785912827549</v>
      </c>
      <c r="H495" s="67">
        <v>58</v>
      </c>
      <c r="I495" s="71">
        <f t="shared" si="280"/>
        <v>29</v>
      </c>
      <c r="J495" s="78" t="s">
        <v>542</v>
      </c>
      <c r="K495" s="90">
        <v>300</v>
      </c>
      <c r="L495" s="98"/>
      <c r="M495" s="106">
        <f t="shared" si="281"/>
        <v>0</v>
      </c>
      <c r="N495" s="56">
        <f>L495*3.8/100</f>
        <v>0</v>
      </c>
      <c r="O495" s="56">
        <f>TRUNC(L495/K495,0)*K495</f>
        <v>0</v>
      </c>
      <c r="P495" s="179">
        <f>L495-O495</f>
        <v>0</v>
      </c>
      <c r="R495" s="56"/>
    </row>
    <row r="496" spans="1:18" s="2" customFormat="1" ht="96" customHeight="1" x14ac:dyDescent="0.25">
      <c r="A496" s="5">
        <f t="shared" si="282"/>
        <v>9</v>
      </c>
      <c r="B496" s="17" t="s">
        <v>17</v>
      </c>
      <c r="C496" s="30"/>
      <c r="D496" s="40" t="s">
        <v>252</v>
      </c>
      <c r="E496" s="203"/>
      <c r="F496" s="50"/>
      <c r="G496" s="112">
        <v>9785912827556</v>
      </c>
      <c r="H496" s="67">
        <v>58</v>
      </c>
      <c r="I496" s="71">
        <f t="shared" si="280"/>
        <v>29</v>
      </c>
      <c r="J496" s="78" t="s">
        <v>544</v>
      </c>
      <c r="K496" s="90">
        <v>100</v>
      </c>
      <c r="L496" s="98"/>
      <c r="M496" s="106">
        <f t="shared" si="281"/>
        <v>0</v>
      </c>
      <c r="N496" s="56">
        <f>L496*3.8/100</f>
        <v>0</v>
      </c>
      <c r="O496" s="56">
        <f>TRUNC(L496/K496,0)*K496</f>
        <v>0</v>
      </c>
      <c r="P496" s="179">
        <f>L496-O496</f>
        <v>0</v>
      </c>
      <c r="R496" s="56"/>
    </row>
    <row r="497" spans="1:18" s="2" customFormat="1" ht="96" customHeight="1" x14ac:dyDescent="0.25">
      <c r="A497" s="5">
        <f t="shared" si="282"/>
        <v>10</v>
      </c>
      <c r="B497" s="17" t="s">
        <v>17</v>
      </c>
      <c r="C497" s="30"/>
      <c r="D497" s="40" t="s">
        <v>275</v>
      </c>
      <c r="E497" s="203"/>
      <c r="F497" s="50"/>
      <c r="G497" s="112">
        <v>9785000337073</v>
      </c>
      <c r="H497" s="67">
        <v>58</v>
      </c>
      <c r="I497" s="71">
        <f t="shared" si="280"/>
        <v>29</v>
      </c>
      <c r="J497" s="78" t="s">
        <v>542</v>
      </c>
      <c r="K497" s="90">
        <v>300</v>
      </c>
      <c r="L497" s="98"/>
      <c r="M497" s="106">
        <f t="shared" si="281"/>
        <v>0</v>
      </c>
      <c r="N497" s="56">
        <f>L862*3.8/100</f>
        <v>0</v>
      </c>
      <c r="O497" s="56"/>
      <c r="P497" s="179"/>
      <c r="R497" s="56"/>
    </row>
    <row r="498" spans="1:18" s="2" customFormat="1" ht="111.75" customHeight="1" x14ac:dyDescent="0.3">
      <c r="A498" s="5">
        <f t="shared" si="282"/>
        <v>11</v>
      </c>
      <c r="B498" s="17"/>
      <c r="C498" s="26" t="s">
        <v>30</v>
      </c>
      <c r="D498" s="40" t="s">
        <v>253</v>
      </c>
      <c r="E498" s="24"/>
      <c r="F498" s="52"/>
      <c r="G498" s="112">
        <v>9785912827587</v>
      </c>
      <c r="H498" s="67">
        <v>58</v>
      </c>
      <c r="I498" s="71">
        <f t="shared" si="280"/>
        <v>29</v>
      </c>
      <c r="J498" s="78" t="s">
        <v>542</v>
      </c>
      <c r="K498" s="90">
        <v>300</v>
      </c>
      <c r="L498" s="98"/>
      <c r="M498" s="106">
        <f t="shared" si="281"/>
        <v>0</v>
      </c>
      <c r="N498" s="56">
        <f t="shared" ref="N498:N523" si="283">L498*3.8/100</f>
        <v>0</v>
      </c>
      <c r="O498" s="56">
        <f t="shared" ref="O498:O523" si="284">TRUNC(L498/K498,0)*K498</f>
        <v>0</v>
      </c>
      <c r="P498" s="179">
        <f t="shared" ref="P498:P523" si="285">L498-O498</f>
        <v>0</v>
      </c>
      <c r="R498" s="56"/>
    </row>
    <row r="499" spans="1:18" s="2" customFormat="1" ht="111.75" customHeight="1" x14ac:dyDescent="0.3">
      <c r="A499" s="5">
        <f t="shared" si="282"/>
        <v>12</v>
      </c>
      <c r="B499" s="17" t="s">
        <v>17</v>
      </c>
      <c r="C499" s="26" t="s">
        <v>30</v>
      </c>
      <c r="D499" s="40" t="s">
        <v>276</v>
      </c>
      <c r="E499" s="24"/>
      <c r="F499" s="52"/>
      <c r="G499" s="112">
        <v>9785912826719</v>
      </c>
      <c r="H499" s="67">
        <v>58</v>
      </c>
      <c r="I499" s="71">
        <f t="shared" si="280"/>
        <v>29</v>
      </c>
      <c r="J499" s="78" t="s">
        <v>542</v>
      </c>
      <c r="K499" s="90">
        <v>300</v>
      </c>
      <c r="L499" s="98"/>
      <c r="M499" s="106">
        <f t="shared" si="281"/>
        <v>0</v>
      </c>
      <c r="N499" s="56">
        <f t="shared" si="283"/>
        <v>0</v>
      </c>
      <c r="O499" s="56">
        <f t="shared" si="284"/>
        <v>0</v>
      </c>
      <c r="P499" s="179">
        <f t="shared" si="285"/>
        <v>0</v>
      </c>
      <c r="R499" s="56"/>
    </row>
    <row r="500" spans="1:18" s="2" customFormat="1" ht="111.75" customHeight="1" x14ac:dyDescent="0.3">
      <c r="A500" s="5">
        <f t="shared" si="282"/>
        <v>13</v>
      </c>
      <c r="B500" s="17" t="s">
        <v>17</v>
      </c>
      <c r="C500" s="26" t="s">
        <v>30</v>
      </c>
      <c r="D500" s="40" t="s">
        <v>254</v>
      </c>
      <c r="E500" s="29"/>
      <c r="F500" s="52"/>
      <c r="G500" s="112">
        <v>9785912828430</v>
      </c>
      <c r="H500" s="67">
        <v>58</v>
      </c>
      <c r="I500" s="71">
        <f t="shared" si="280"/>
        <v>29</v>
      </c>
      <c r="J500" s="78" t="s">
        <v>542</v>
      </c>
      <c r="K500" s="90">
        <v>300</v>
      </c>
      <c r="L500" s="98"/>
      <c r="M500" s="106">
        <f t="shared" si="281"/>
        <v>0</v>
      </c>
      <c r="N500" s="56">
        <f t="shared" si="283"/>
        <v>0</v>
      </c>
      <c r="O500" s="56">
        <f t="shared" si="284"/>
        <v>0</v>
      </c>
      <c r="P500" s="179">
        <f t="shared" si="285"/>
        <v>0</v>
      </c>
      <c r="R500" s="56"/>
    </row>
    <row r="501" spans="1:18" s="2" customFormat="1" ht="111.75" customHeight="1" x14ac:dyDescent="0.3">
      <c r="A501" s="5">
        <f t="shared" si="282"/>
        <v>14</v>
      </c>
      <c r="B501" s="17" t="s">
        <v>17</v>
      </c>
      <c r="C501" s="25"/>
      <c r="D501" s="40" t="s">
        <v>277</v>
      </c>
      <c r="E501" s="29"/>
      <c r="F501" s="52"/>
      <c r="G501" s="112">
        <v>9785912829116</v>
      </c>
      <c r="H501" s="67">
        <v>58</v>
      </c>
      <c r="I501" s="71">
        <f t="shared" si="280"/>
        <v>29</v>
      </c>
      <c r="J501" s="78" t="s">
        <v>544</v>
      </c>
      <c r="K501" s="90">
        <v>100</v>
      </c>
      <c r="L501" s="98"/>
      <c r="M501" s="106">
        <f t="shared" si="281"/>
        <v>0</v>
      </c>
      <c r="N501" s="56">
        <f t="shared" si="283"/>
        <v>0</v>
      </c>
      <c r="O501" s="56">
        <f t="shared" si="284"/>
        <v>0</v>
      </c>
      <c r="P501" s="179">
        <f t="shared" si="285"/>
        <v>0</v>
      </c>
      <c r="R501" s="56"/>
    </row>
    <row r="502" spans="1:18" s="2" customFormat="1" ht="102" customHeight="1" x14ac:dyDescent="0.3">
      <c r="A502" s="5">
        <f t="shared" si="282"/>
        <v>15</v>
      </c>
      <c r="B502" s="17" t="s">
        <v>17</v>
      </c>
      <c r="C502" s="25"/>
      <c r="D502" s="40" t="s">
        <v>278</v>
      </c>
      <c r="E502" s="24"/>
      <c r="F502" s="52"/>
      <c r="G502" s="112">
        <v>9785912829086</v>
      </c>
      <c r="H502" s="67">
        <v>58</v>
      </c>
      <c r="I502" s="71">
        <f t="shared" si="280"/>
        <v>29</v>
      </c>
      <c r="J502" s="78" t="s">
        <v>544</v>
      </c>
      <c r="K502" s="90">
        <v>100</v>
      </c>
      <c r="L502" s="98"/>
      <c r="M502" s="106">
        <f t="shared" si="281"/>
        <v>0</v>
      </c>
      <c r="N502" s="56">
        <f t="shared" si="283"/>
        <v>0</v>
      </c>
      <c r="O502" s="56">
        <f t="shared" si="284"/>
        <v>0</v>
      </c>
      <c r="P502" s="179">
        <f t="shared" si="285"/>
        <v>0</v>
      </c>
      <c r="R502" s="56"/>
    </row>
    <row r="503" spans="1:18" s="2" customFormat="1" ht="111.75" customHeight="1" x14ac:dyDescent="0.3">
      <c r="A503" s="5">
        <f t="shared" si="282"/>
        <v>16</v>
      </c>
      <c r="B503" s="17" t="s">
        <v>17</v>
      </c>
      <c r="C503" s="25"/>
      <c r="D503" s="40" t="s">
        <v>256</v>
      </c>
      <c r="E503" s="29"/>
      <c r="F503" s="52"/>
      <c r="G503" s="112">
        <v>9785912828102</v>
      </c>
      <c r="H503" s="67">
        <v>58</v>
      </c>
      <c r="I503" s="71">
        <f t="shared" si="280"/>
        <v>29</v>
      </c>
      <c r="J503" s="78" t="s">
        <v>544</v>
      </c>
      <c r="K503" s="90">
        <v>100</v>
      </c>
      <c r="L503" s="98"/>
      <c r="M503" s="106">
        <f t="shared" si="281"/>
        <v>0</v>
      </c>
      <c r="N503" s="56">
        <f t="shared" si="283"/>
        <v>0</v>
      </c>
      <c r="O503" s="56">
        <f t="shared" si="284"/>
        <v>0</v>
      </c>
      <c r="P503" s="179">
        <f t="shared" si="285"/>
        <v>0</v>
      </c>
      <c r="R503" s="56"/>
    </row>
    <row r="504" spans="1:18" s="2" customFormat="1" ht="111.75" customHeight="1" x14ac:dyDescent="0.3">
      <c r="A504" s="5">
        <f t="shared" si="282"/>
        <v>17</v>
      </c>
      <c r="B504" s="17"/>
      <c r="C504" s="142"/>
      <c r="D504" s="40" t="s">
        <v>270</v>
      </c>
      <c r="E504" s="49"/>
      <c r="F504" s="52"/>
      <c r="G504" s="112">
        <v>9785912827570</v>
      </c>
      <c r="H504" s="67">
        <v>58</v>
      </c>
      <c r="I504" s="71">
        <f t="shared" si="280"/>
        <v>29</v>
      </c>
      <c r="J504" s="78" t="s">
        <v>541</v>
      </c>
      <c r="K504" s="90">
        <v>250</v>
      </c>
      <c r="L504" s="98"/>
      <c r="M504" s="106">
        <f t="shared" si="281"/>
        <v>0</v>
      </c>
      <c r="N504" s="56">
        <f t="shared" si="283"/>
        <v>0</v>
      </c>
      <c r="O504" s="56">
        <f t="shared" si="284"/>
        <v>0</v>
      </c>
      <c r="P504" s="179">
        <f t="shared" si="285"/>
        <v>0</v>
      </c>
      <c r="R504" s="56"/>
    </row>
    <row r="505" spans="1:18" s="2" customFormat="1" ht="111.75" customHeight="1" x14ac:dyDescent="0.3">
      <c r="A505" s="5">
        <f t="shared" si="282"/>
        <v>18</v>
      </c>
      <c r="B505" s="17" t="s">
        <v>17</v>
      </c>
      <c r="C505" s="26" t="s">
        <v>30</v>
      </c>
      <c r="D505" s="40" t="s">
        <v>279</v>
      </c>
      <c r="E505" s="29"/>
      <c r="F505" s="52"/>
      <c r="G505" s="112">
        <v>9785912826672</v>
      </c>
      <c r="H505" s="67">
        <v>58</v>
      </c>
      <c r="I505" s="71">
        <f t="shared" si="280"/>
        <v>29</v>
      </c>
      <c r="J505" s="78" t="s">
        <v>542</v>
      </c>
      <c r="K505" s="90">
        <v>100</v>
      </c>
      <c r="L505" s="98"/>
      <c r="M505" s="106">
        <f t="shared" si="281"/>
        <v>0</v>
      </c>
      <c r="N505" s="56">
        <f t="shared" si="283"/>
        <v>0</v>
      </c>
      <c r="O505" s="56">
        <f t="shared" si="284"/>
        <v>0</v>
      </c>
      <c r="P505" s="179">
        <f t="shared" si="285"/>
        <v>0</v>
      </c>
      <c r="R505" s="56"/>
    </row>
    <row r="506" spans="1:18" s="2" customFormat="1" ht="100.5" customHeight="1" x14ac:dyDescent="0.3">
      <c r="A506" s="5">
        <f t="shared" si="282"/>
        <v>19</v>
      </c>
      <c r="B506" s="17"/>
      <c r="C506" s="142"/>
      <c r="D506" s="40" t="s">
        <v>257</v>
      </c>
      <c r="E506" s="29"/>
      <c r="F506" s="50"/>
      <c r="G506" s="112">
        <v>9785912828447</v>
      </c>
      <c r="H506" s="67">
        <v>58</v>
      </c>
      <c r="I506" s="71">
        <f t="shared" si="280"/>
        <v>29</v>
      </c>
      <c r="J506" s="78" t="s">
        <v>541</v>
      </c>
      <c r="K506" s="90">
        <v>250</v>
      </c>
      <c r="L506" s="98"/>
      <c r="M506" s="106">
        <f t="shared" si="281"/>
        <v>0</v>
      </c>
      <c r="N506" s="56">
        <f t="shared" si="283"/>
        <v>0</v>
      </c>
      <c r="O506" s="56">
        <f t="shared" si="284"/>
        <v>0</v>
      </c>
      <c r="P506" s="179">
        <f t="shared" si="285"/>
        <v>0</v>
      </c>
      <c r="R506" s="56"/>
    </row>
    <row r="507" spans="1:18" s="2" customFormat="1" ht="93" customHeight="1" x14ac:dyDescent="0.3">
      <c r="A507" s="5">
        <f t="shared" si="282"/>
        <v>20</v>
      </c>
      <c r="B507" s="17"/>
      <c r="C507" s="142"/>
      <c r="D507" s="40" t="s">
        <v>271</v>
      </c>
      <c r="E507" s="49"/>
      <c r="F507" s="52"/>
      <c r="G507" s="112">
        <v>9785912828249</v>
      </c>
      <c r="H507" s="67">
        <v>58</v>
      </c>
      <c r="I507" s="71">
        <f t="shared" si="280"/>
        <v>29</v>
      </c>
      <c r="J507" s="78" t="s">
        <v>541</v>
      </c>
      <c r="K507" s="90">
        <v>250</v>
      </c>
      <c r="L507" s="98"/>
      <c r="M507" s="106">
        <f t="shared" si="281"/>
        <v>0</v>
      </c>
      <c r="N507" s="56">
        <f t="shared" si="283"/>
        <v>0</v>
      </c>
      <c r="O507" s="56">
        <f t="shared" si="284"/>
        <v>0</v>
      </c>
      <c r="P507" s="179">
        <f t="shared" si="285"/>
        <v>0</v>
      </c>
      <c r="R507" s="56"/>
    </row>
    <row r="508" spans="1:18" s="2" customFormat="1" ht="111.75" customHeight="1" x14ac:dyDescent="0.3">
      <c r="A508" s="5">
        <f t="shared" si="282"/>
        <v>21</v>
      </c>
      <c r="B508" s="17" t="s">
        <v>17</v>
      </c>
      <c r="C508" s="26" t="s">
        <v>30</v>
      </c>
      <c r="D508" s="40" t="s">
        <v>166</v>
      </c>
      <c r="E508" s="29"/>
      <c r="F508" s="52"/>
      <c r="G508" s="112">
        <v>9785912826641</v>
      </c>
      <c r="H508" s="67">
        <v>58</v>
      </c>
      <c r="I508" s="71">
        <f t="shared" si="280"/>
        <v>29</v>
      </c>
      <c r="J508" s="78" t="s">
        <v>542</v>
      </c>
      <c r="K508" s="90">
        <v>300</v>
      </c>
      <c r="L508" s="98"/>
      <c r="M508" s="106">
        <f t="shared" si="281"/>
        <v>0</v>
      </c>
      <c r="N508" s="56">
        <f t="shared" si="283"/>
        <v>0</v>
      </c>
      <c r="O508" s="56">
        <f t="shared" si="284"/>
        <v>0</v>
      </c>
      <c r="P508" s="179">
        <f t="shared" si="285"/>
        <v>0</v>
      </c>
      <c r="R508" s="56"/>
    </row>
    <row r="509" spans="1:18" s="2" customFormat="1" ht="111.75" customHeight="1" x14ac:dyDescent="0.3">
      <c r="A509" s="5">
        <f t="shared" si="282"/>
        <v>22</v>
      </c>
      <c r="B509" s="17" t="s">
        <v>17</v>
      </c>
      <c r="C509" s="26" t="s">
        <v>30</v>
      </c>
      <c r="D509" s="40" t="s">
        <v>280</v>
      </c>
      <c r="E509" s="29"/>
      <c r="F509" s="52"/>
      <c r="G509" s="112">
        <v>9785912828256</v>
      </c>
      <c r="H509" s="67">
        <v>58</v>
      </c>
      <c r="I509" s="71">
        <f t="shared" si="280"/>
        <v>29</v>
      </c>
      <c r="J509" s="78" t="s">
        <v>542</v>
      </c>
      <c r="K509" s="94" t="s">
        <v>548</v>
      </c>
      <c r="L509" s="98"/>
      <c r="M509" s="106">
        <f t="shared" si="281"/>
        <v>0</v>
      </c>
      <c r="N509" s="56">
        <f t="shared" si="283"/>
        <v>0</v>
      </c>
      <c r="O509" s="56" t="e">
        <f t="shared" si="284"/>
        <v>#VALUE!</v>
      </c>
      <c r="P509" s="179" t="e">
        <f t="shared" si="285"/>
        <v>#VALUE!</v>
      </c>
      <c r="R509" s="56"/>
    </row>
    <row r="510" spans="1:18" s="2" customFormat="1" ht="111.75" customHeight="1" x14ac:dyDescent="0.3">
      <c r="A510" s="5">
        <f t="shared" si="282"/>
        <v>23</v>
      </c>
      <c r="B510" s="17" t="s">
        <v>17</v>
      </c>
      <c r="C510" s="25"/>
      <c r="D510" s="40" t="s">
        <v>281</v>
      </c>
      <c r="E510" s="29"/>
      <c r="F510" s="52"/>
      <c r="G510" s="112">
        <v>9785912829093</v>
      </c>
      <c r="H510" s="67">
        <v>58</v>
      </c>
      <c r="I510" s="71">
        <f t="shared" si="280"/>
        <v>29</v>
      </c>
      <c r="J510" s="78" t="s">
        <v>544</v>
      </c>
      <c r="K510" s="90">
        <v>100</v>
      </c>
      <c r="L510" s="98"/>
      <c r="M510" s="106">
        <f t="shared" si="281"/>
        <v>0</v>
      </c>
      <c r="N510" s="56">
        <f t="shared" si="283"/>
        <v>0</v>
      </c>
      <c r="O510" s="56">
        <f t="shared" si="284"/>
        <v>0</v>
      </c>
      <c r="P510" s="179">
        <f t="shared" si="285"/>
        <v>0</v>
      </c>
      <c r="R510" s="56"/>
    </row>
    <row r="511" spans="1:18" s="2" customFormat="1" ht="111.75" customHeight="1" x14ac:dyDescent="0.3">
      <c r="A511" s="5">
        <f t="shared" si="282"/>
        <v>24</v>
      </c>
      <c r="B511" s="17" t="s">
        <v>17</v>
      </c>
      <c r="C511" s="25"/>
      <c r="D511" s="40" t="s">
        <v>282</v>
      </c>
      <c r="E511" s="29"/>
      <c r="F511" s="52"/>
      <c r="G511" s="112">
        <v>9785912829123</v>
      </c>
      <c r="H511" s="67">
        <v>58</v>
      </c>
      <c r="I511" s="71">
        <f t="shared" si="280"/>
        <v>29</v>
      </c>
      <c r="J511" s="78" t="s">
        <v>544</v>
      </c>
      <c r="K511" s="90">
        <v>100</v>
      </c>
      <c r="L511" s="98"/>
      <c r="M511" s="106">
        <f t="shared" si="281"/>
        <v>0</v>
      </c>
      <c r="N511" s="56">
        <f t="shared" si="283"/>
        <v>0</v>
      </c>
      <c r="O511" s="56">
        <f t="shared" si="284"/>
        <v>0</v>
      </c>
      <c r="P511" s="179">
        <f t="shared" si="285"/>
        <v>0</v>
      </c>
      <c r="R511" s="56"/>
    </row>
    <row r="512" spans="1:18" s="2" customFormat="1" ht="111.75" customHeight="1" x14ac:dyDescent="0.3">
      <c r="A512" s="5">
        <f t="shared" si="282"/>
        <v>25</v>
      </c>
      <c r="B512" s="17" t="s">
        <v>17</v>
      </c>
      <c r="C512" s="26" t="s">
        <v>30</v>
      </c>
      <c r="D512" s="40" t="s">
        <v>283</v>
      </c>
      <c r="E512" s="29"/>
      <c r="F512" s="52"/>
      <c r="G512" s="112">
        <v>9785912828263</v>
      </c>
      <c r="H512" s="67">
        <v>58</v>
      </c>
      <c r="I512" s="71">
        <f t="shared" si="280"/>
        <v>29</v>
      </c>
      <c r="J512" s="78" t="s">
        <v>542</v>
      </c>
      <c r="K512" s="90">
        <v>300</v>
      </c>
      <c r="L512" s="98"/>
      <c r="M512" s="106">
        <f t="shared" si="281"/>
        <v>0</v>
      </c>
      <c r="N512" s="56">
        <f t="shared" si="283"/>
        <v>0</v>
      </c>
      <c r="O512" s="56">
        <f t="shared" si="284"/>
        <v>0</v>
      </c>
      <c r="P512" s="179">
        <f t="shared" si="285"/>
        <v>0</v>
      </c>
      <c r="R512" s="56"/>
    </row>
    <row r="513" spans="1:18" s="2" customFormat="1" ht="111.75" customHeight="1" x14ac:dyDescent="0.3">
      <c r="A513" s="5">
        <f t="shared" si="282"/>
        <v>26</v>
      </c>
      <c r="B513" s="17" t="s">
        <v>17</v>
      </c>
      <c r="C513" s="26" t="s">
        <v>30</v>
      </c>
      <c r="D513" s="40" t="s">
        <v>260</v>
      </c>
      <c r="E513" s="50"/>
      <c r="F513" s="52"/>
      <c r="G513" s="112">
        <v>9785912826610</v>
      </c>
      <c r="H513" s="67">
        <v>58</v>
      </c>
      <c r="I513" s="71">
        <f t="shared" si="280"/>
        <v>29</v>
      </c>
      <c r="J513" s="78" t="s">
        <v>542</v>
      </c>
      <c r="K513" s="90">
        <v>300</v>
      </c>
      <c r="L513" s="98"/>
      <c r="M513" s="106">
        <f t="shared" si="281"/>
        <v>0</v>
      </c>
      <c r="N513" s="56">
        <f t="shared" si="283"/>
        <v>0</v>
      </c>
      <c r="O513" s="56">
        <f t="shared" si="284"/>
        <v>0</v>
      </c>
      <c r="P513" s="179">
        <f t="shared" si="285"/>
        <v>0</v>
      </c>
      <c r="R513" s="56"/>
    </row>
    <row r="514" spans="1:18" s="2" customFormat="1" ht="111.75" customHeight="1" x14ac:dyDescent="0.3">
      <c r="A514" s="5">
        <f t="shared" si="282"/>
        <v>27</v>
      </c>
      <c r="B514" s="17" t="s">
        <v>17</v>
      </c>
      <c r="C514" s="26" t="s">
        <v>30</v>
      </c>
      <c r="D514" s="40" t="s">
        <v>284</v>
      </c>
      <c r="E514" s="29"/>
      <c r="F514" s="52"/>
      <c r="G514" s="112">
        <v>9785912826733</v>
      </c>
      <c r="H514" s="67">
        <v>58</v>
      </c>
      <c r="I514" s="71">
        <f>ROUND((100-$L$4)/100*H514,1)</f>
        <v>29</v>
      </c>
      <c r="J514" s="78" t="s">
        <v>542</v>
      </c>
      <c r="K514" s="90">
        <v>300</v>
      </c>
      <c r="L514" s="98"/>
      <c r="M514" s="106">
        <f t="shared" si="281"/>
        <v>0</v>
      </c>
      <c r="N514" s="56">
        <f t="shared" si="283"/>
        <v>0</v>
      </c>
      <c r="O514" s="56">
        <f t="shared" si="284"/>
        <v>0</v>
      </c>
      <c r="P514" s="179">
        <f t="shared" si="285"/>
        <v>0</v>
      </c>
      <c r="R514" s="56"/>
    </row>
    <row r="515" spans="1:18" s="2" customFormat="1" ht="111.75" customHeight="1" x14ac:dyDescent="0.3">
      <c r="A515" s="5">
        <f t="shared" si="282"/>
        <v>28</v>
      </c>
      <c r="B515" s="17" t="s">
        <v>17</v>
      </c>
      <c r="C515" s="26" t="s">
        <v>30</v>
      </c>
      <c r="D515" s="40" t="s">
        <v>261</v>
      </c>
      <c r="E515" s="29"/>
      <c r="F515" s="52"/>
      <c r="G515" s="112">
        <v>9785912828287</v>
      </c>
      <c r="H515" s="67">
        <v>58</v>
      </c>
      <c r="I515" s="71">
        <f t="shared" si="280"/>
        <v>29</v>
      </c>
      <c r="J515" s="78" t="s">
        <v>542</v>
      </c>
      <c r="K515" s="90">
        <v>300</v>
      </c>
      <c r="L515" s="98"/>
      <c r="M515" s="106">
        <f t="shared" si="281"/>
        <v>0</v>
      </c>
      <c r="N515" s="56">
        <f t="shared" si="283"/>
        <v>0</v>
      </c>
      <c r="O515" s="56">
        <f t="shared" si="284"/>
        <v>0</v>
      </c>
      <c r="P515" s="179">
        <f t="shared" si="285"/>
        <v>0</v>
      </c>
      <c r="R515" s="56"/>
    </row>
    <row r="516" spans="1:18" s="2" customFormat="1" ht="111.75" customHeight="1" x14ac:dyDescent="0.3">
      <c r="A516" s="5">
        <f t="shared" si="282"/>
        <v>29</v>
      </c>
      <c r="B516" s="17" t="s">
        <v>17</v>
      </c>
      <c r="C516" s="25"/>
      <c r="D516" s="40" t="s">
        <v>285</v>
      </c>
      <c r="E516" s="29"/>
      <c r="F516" s="52"/>
      <c r="G516" s="112">
        <v>9785912829147</v>
      </c>
      <c r="H516" s="67">
        <v>58</v>
      </c>
      <c r="I516" s="71">
        <f t="shared" si="280"/>
        <v>29</v>
      </c>
      <c r="J516" s="78" t="s">
        <v>544</v>
      </c>
      <c r="K516" s="90">
        <v>100</v>
      </c>
      <c r="L516" s="98"/>
      <c r="M516" s="106">
        <f t="shared" si="281"/>
        <v>0</v>
      </c>
      <c r="N516" s="56">
        <f t="shared" si="283"/>
        <v>0</v>
      </c>
      <c r="O516" s="56">
        <f t="shared" si="284"/>
        <v>0</v>
      </c>
      <c r="P516" s="179">
        <f t="shared" si="285"/>
        <v>0</v>
      </c>
      <c r="R516" s="56"/>
    </row>
    <row r="517" spans="1:18" s="2" customFormat="1" ht="111.75" customHeight="1" x14ac:dyDescent="0.3">
      <c r="A517" s="5">
        <f t="shared" si="282"/>
        <v>30</v>
      </c>
      <c r="B517" s="17" t="s">
        <v>17</v>
      </c>
      <c r="C517" s="30"/>
      <c r="D517" s="40" t="s">
        <v>56</v>
      </c>
      <c r="E517" s="29"/>
      <c r="F517" s="52"/>
      <c r="G517" s="112">
        <v>9785912826740</v>
      </c>
      <c r="H517" s="67">
        <v>58</v>
      </c>
      <c r="I517" s="71">
        <f t="shared" si="280"/>
        <v>29</v>
      </c>
      <c r="J517" s="78" t="s">
        <v>541</v>
      </c>
      <c r="K517" s="90">
        <v>100</v>
      </c>
      <c r="L517" s="98"/>
      <c r="M517" s="106">
        <f t="shared" si="281"/>
        <v>0</v>
      </c>
      <c r="N517" s="56">
        <f t="shared" si="283"/>
        <v>0</v>
      </c>
      <c r="O517" s="56">
        <f t="shared" si="284"/>
        <v>0</v>
      </c>
      <c r="P517" s="179">
        <f t="shared" si="285"/>
        <v>0</v>
      </c>
      <c r="R517" s="56"/>
    </row>
    <row r="518" spans="1:18" s="2" customFormat="1" ht="111.75" customHeight="1" x14ac:dyDescent="0.3">
      <c r="A518" s="5">
        <f t="shared" si="282"/>
        <v>31</v>
      </c>
      <c r="B518" s="17" t="s">
        <v>17</v>
      </c>
      <c r="C518" s="25"/>
      <c r="D518" s="40" t="s">
        <v>286</v>
      </c>
      <c r="E518" s="29"/>
      <c r="F518" s="52"/>
      <c r="G518" s="112">
        <v>9785912826689</v>
      </c>
      <c r="H518" s="67">
        <v>58</v>
      </c>
      <c r="I518" s="71">
        <f t="shared" si="280"/>
        <v>29</v>
      </c>
      <c r="J518" s="78" t="s">
        <v>544</v>
      </c>
      <c r="K518" s="90">
        <v>100</v>
      </c>
      <c r="L518" s="98"/>
      <c r="M518" s="106">
        <f t="shared" si="281"/>
        <v>0</v>
      </c>
      <c r="N518" s="56">
        <f t="shared" si="283"/>
        <v>0</v>
      </c>
      <c r="O518" s="56">
        <f t="shared" si="284"/>
        <v>0</v>
      </c>
      <c r="P518" s="179">
        <f t="shared" si="285"/>
        <v>0</v>
      </c>
      <c r="R518" s="56"/>
    </row>
    <row r="519" spans="1:18" s="2" customFormat="1" ht="111.75" customHeight="1" x14ac:dyDescent="0.3">
      <c r="A519" s="5">
        <f t="shared" si="282"/>
        <v>32</v>
      </c>
      <c r="B519" s="17" t="s">
        <v>17</v>
      </c>
      <c r="C519" s="26" t="s">
        <v>30</v>
      </c>
      <c r="D519" s="40" t="s">
        <v>287</v>
      </c>
      <c r="E519" s="29"/>
      <c r="F519" s="52"/>
      <c r="G519" s="112">
        <v>9785912826634</v>
      </c>
      <c r="H519" s="67">
        <v>58</v>
      </c>
      <c r="I519" s="71">
        <f t="shared" si="280"/>
        <v>29</v>
      </c>
      <c r="J519" s="78" t="s">
        <v>542</v>
      </c>
      <c r="K519" s="90">
        <v>300</v>
      </c>
      <c r="L519" s="98"/>
      <c r="M519" s="106">
        <f t="shared" si="281"/>
        <v>0</v>
      </c>
      <c r="N519" s="56">
        <f t="shared" si="283"/>
        <v>0</v>
      </c>
      <c r="O519" s="56">
        <f t="shared" si="284"/>
        <v>0</v>
      </c>
      <c r="P519" s="179">
        <f t="shared" si="285"/>
        <v>0</v>
      </c>
      <c r="R519" s="56"/>
    </row>
    <row r="520" spans="1:18" s="2" customFormat="1" ht="111.75" customHeight="1" x14ac:dyDescent="0.3">
      <c r="A520" s="5">
        <f t="shared" si="282"/>
        <v>33</v>
      </c>
      <c r="B520" s="17"/>
      <c r="C520" s="30"/>
      <c r="D520" s="40" t="s">
        <v>262</v>
      </c>
      <c r="E520" s="29"/>
      <c r="F520" s="52"/>
      <c r="G520" s="112">
        <v>9785912828119</v>
      </c>
      <c r="H520" s="67">
        <v>58</v>
      </c>
      <c r="I520" s="71">
        <f t="shared" si="280"/>
        <v>29</v>
      </c>
      <c r="J520" s="78" t="s">
        <v>541</v>
      </c>
      <c r="K520" s="90">
        <v>250</v>
      </c>
      <c r="L520" s="98"/>
      <c r="M520" s="106">
        <f t="shared" si="281"/>
        <v>0</v>
      </c>
      <c r="N520" s="56">
        <f t="shared" si="283"/>
        <v>0</v>
      </c>
      <c r="O520" s="56">
        <f t="shared" si="284"/>
        <v>0</v>
      </c>
      <c r="P520" s="179">
        <f t="shared" si="285"/>
        <v>0</v>
      </c>
      <c r="R520" s="56"/>
    </row>
    <row r="521" spans="1:18" s="2" customFormat="1" ht="111.75" customHeight="1" x14ac:dyDescent="0.3">
      <c r="A521" s="5">
        <f t="shared" si="282"/>
        <v>34</v>
      </c>
      <c r="B521" s="17" t="s">
        <v>17</v>
      </c>
      <c r="C521" s="26" t="s">
        <v>30</v>
      </c>
      <c r="D521" s="40" t="s">
        <v>263</v>
      </c>
      <c r="E521" s="29"/>
      <c r="F521" s="52"/>
      <c r="G521" s="112">
        <v>9785912827563</v>
      </c>
      <c r="H521" s="67">
        <v>58</v>
      </c>
      <c r="I521" s="71">
        <f>ROUND((100-$L$4)/100*H521,1)</f>
        <v>29</v>
      </c>
      <c r="J521" s="78" t="s">
        <v>542</v>
      </c>
      <c r="K521" s="90">
        <v>300</v>
      </c>
      <c r="L521" s="98"/>
      <c r="M521" s="106">
        <f t="shared" si="281"/>
        <v>0</v>
      </c>
      <c r="N521" s="56">
        <f t="shared" si="283"/>
        <v>0</v>
      </c>
      <c r="O521" s="56">
        <f t="shared" si="284"/>
        <v>0</v>
      </c>
      <c r="P521" s="179">
        <f t="shared" si="285"/>
        <v>0</v>
      </c>
      <c r="R521" s="162"/>
    </row>
    <row r="522" spans="1:18" s="10" customFormat="1" ht="111.75" customHeight="1" x14ac:dyDescent="0.3">
      <c r="A522" s="5">
        <f t="shared" si="282"/>
        <v>35</v>
      </c>
      <c r="B522" s="17" t="s">
        <v>17</v>
      </c>
      <c r="C522" s="25"/>
      <c r="D522" s="40" t="s">
        <v>265</v>
      </c>
      <c r="E522" s="29"/>
      <c r="F522" s="52"/>
      <c r="G522" s="112">
        <v>9785912827594</v>
      </c>
      <c r="H522" s="67">
        <v>58</v>
      </c>
      <c r="I522" s="71">
        <f t="shared" si="280"/>
        <v>29</v>
      </c>
      <c r="J522" s="78" t="s">
        <v>544</v>
      </c>
      <c r="K522" s="90">
        <v>100</v>
      </c>
      <c r="L522" s="98"/>
      <c r="M522" s="106">
        <f t="shared" si="281"/>
        <v>0</v>
      </c>
      <c r="N522" s="56">
        <f t="shared" si="283"/>
        <v>0</v>
      </c>
      <c r="O522" s="56">
        <f t="shared" si="284"/>
        <v>0</v>
      </c>
      <c r="P522" s="179">
        <f t="shared" si="285"/>
        <v>0</v>
      </c>
      <c r="R522" s="162"/>
    </row>
    <row r="523" spans="1:18" s="10" customFormat="1" ht="111.75" customHeight="1" x14ac:dyDescent="0.3">
      <c r="A523" s="5">
        <f t="shared" si="282"/>
        <v>36</v>
      </c>
      <c r="B523" s="17"/>
      <c r="C523" s="25"/>
      <c r="D523" s="40" t="s">
        <v>272</v>
      </c>
      <c r="E523" s="29"/>
      <c r="F523" s="52"/>
      <c r="G523" s="112">
        <v>9785912826627</v>
      </c>
      <c r="H523" s="67">
        <v>58</v>
      </c>
      <c r="I523" s="71">
        <f t="shared" si="280"/>
        <v>29</v>
      </c>
      <c r="J523" s="78" t="s">
        <v>541</v>
      </c>
      <c r="K523" s="90">
        <v>250</v>
      </c>
      <c r="L523" s="98"/>
      <c r="M523" s="106">
        <f t="shared" si="281"/>
        <v>0</v>
      </c>
      <c r="N523" s="56">
        <f t="shared" si="283"/>
        <v>0</v>
      </c>
      <c r="O523" s="56">
        <f t="shared" si="284"/>
        <v>0</v>
      </c>
      <c r="P523" s="179">
        <f t="shared" si="285"/>
        <v>0</v>
      </c>
      <c r="R523" s="56"/>
    </row>
    <row r="524" spans="1:18" s="2" customFormat="1" ht="26.25" customHeight="1" x14ac:dyDescent="0.3">
      <c r="A524" s="291" t="s">
        <v>605</v>
      </c>
      <c r="B524" s="292"/>
      <c r="C524" s="292"/>
      <c r="D524" s="292"/>
      <c r="E524" s="199"/>
      <c r="F524" s="289" t="s">
        <v>606</v>
      </c>
      <c r="G524" s="289"/>
      <c r="H524" s="289"/>
      <c r="I524" s="289"/>
      <c r="J524" s="289"/>
      <c r="K524" s="290"/>
      <c r="L524" s="102"/>
      <c r="M524" s="106"/>
      <c r="N524" s="56"/>
      <c r="O524" s="56"/>
      <c r="P524" s="179"/>
      <c r="R524" s="56"/>
    </row>
    <row r="525" spans="1:18" s="2" customFormat="1" ht="36" customHeight="1" x14ac:dyDescent="0.3">
      <c r="A525" s="7"/>
      <c r="B525" s="16"/>
      <c r="C525" s="313" t="s">
        <v>774</v>
      </c>
      <c r="D525" s="317"/>
      <c r="E525" s="115"/>
      <c r="G525" s="166"/>
      <c r="H525" s="166"/>
      <c r="I525" s="166"/>
      <c r="J525" s="166"/>
      <c r="K525" s="159"/>
      <c r="L525" s="102"/>
      <c r="M525" s="106"/>
      <c r="N525" s="56"/>
      <c r="O525" s="56"/>
      <c r="P525" s="56"/>
      <c r="R525" s="56"/>
    </row>
    <row r="526" spans="1:18" s="2" customFormat="1" ht="111.75" customHeight="1" x14ac:dyDescent="0.3">
      <c r="A526" s="9">
        <v>1</v>
      </c>
      <c r="B526" s="17"/>
      <c r="C526" s="26" t="s">
        <v>30</v>
      </c>
      <c r="D526" s="38" t="s">
        <v>289</v>
      </c>
      <c r="E526" s="46" t="s">
        <v>470</v>
      </c>
      <c r="F526" s="52" t="s">
        <v>774</v>
      </c>
      <c r="G526" s="112">
        <v>9785000336533</v>
      </c>
      <c r="H526" s="67">
        <v>26</v>
      </c>
      <c r="I526" s="73">
        <f t="shared" ref="I526:I531" si="286">ROUND((100-$L$4)/100*H526,1)</f>
        <v>13</v>
      </c>
      <c r="J526" s="78" t="s">
        <v>852</v>
      </c>
      <c r="K526" s="90">
        <v>100</v>
      </c>
      <c r="L526" s="117"/>
      <c r="M526" s="106">
        <f t="shared" ref="M526:M531" si="287">L526*I526</f>
        <v>0</v>
      </c>
      <c r="N526" s="56">
        <f t="shared" ref="N526:N531" si="288">L526*2.2/100</f>
        <v>0</v>
      </c>
      <c r="O526" s="56">
        <f t="shared" ref="O526:O531" si="289">TRUNC(L526/K526,0)*K526</f>
        <v>0</v>
      </c>
      <c r="P526" s="179">
        <f t="shared" ref="P526:P531" si="290">L526-O526</f>
        <v>0</v>
      </c>
      <c r="R526" s="56"/>
    </row>
    <row r="527" spans="1:18" s="2" customFormat="1" ht="111.75" customHeight="1" x14ac:dyDescent="0.3">
      <c r="A527" s="5">
        <f>A526+1</f>
        <v>2</v>
      </c>
      <c r="B527" s="17" t="s">
        <v>18</v>
      </c>
      <c r="C527" s="26" t="s">
        <v>30</v>
      </c>
      <c r="D527" s="38" t="s">
        <v>295</v>
      </c>
      <c r="E527" s="46" t="s">
        <v>470</v>
      </c>
      <c r="F527" s="52" t="s">
        <v>774</v>
      </c>
      <c r="G527" s="112">
        <v>9785912821493</v>
      </c>
      <c r="H527" s="67">
        <v>26</v>
      </c>
      <c r="I527" s="73">
        <f t="shared" si="286"/>
        <v>13</v>
      </c>
      <c r="J527" s="78" t="s">
        <v>852</v>
      </c>
      <c r="K527" s="90">
        <v>100</v>
      </c>
      <c r="L527" s="117"/>
      <c r="M527" s="106">
        <f t="shared" si="287"/>
        <v>0</v>
      </c>
      <c r="N527" s="56">
        <f t="shared" si="288"/>
        <v>0</v>
      </c>
      <c r="O527" s="56">
        <f t="shared" si="289"/>
        <v>0</v>
      </c>
      <c r="P527" s="179">
        <f t="shared" si="290"/>
        <v>0</v>
      </c>
      <c r="R527" s="56"/>
    </row>
    <row r="528" spans="1:18" s="2" customFormat="1" ht="111.75" customHeight="1" x14ac:dyDescent="0.3">
      <c r="A528" s="5">
        <f>A527+1</f>
        <v>3</v>
      </c>
      <c r="B528" s="17" t="s">
        <v>18</v>
      </c>
      <c r="C528" s="26" t="s">
        <v>30</v>
      </c>
      <c r="D528" s="38" t="s">
        <v>296</v>
      </c>
      <c r="E528" s="46" t="s">
        <v>470</v>
      </c>
      <c r="F528" s="52" t="s">
        <v>775</v>
      </c>
      <c r="G528" s="112">
        <v>9785912827136</v>
      </c>
      <c r="H528" s="67">
        <v>26</v>
      </c>
      <c r="I528" s="73">
        <f t="shared" si="286"/>
        <v>13</v>
      </c>
      <c r="J528" s="78" t="s">
        <v>940</v>
      </c>
      <c r="K528" s="90">
        <v>100</v>
      </c>
      <c r="L528" s="117"/>
      <c r="M528" s="106">
        <f t="shared" si="287"/>
        <v>0</v>
      </c>
      <c r="N528" s="56">
        <f t="shared" si="288"/>
        <v>0</v>
      </c>
      <c r="O528" s="56">
        <f t="shared" si="289"/>
        <v>0</v>
      </c>
      <c r="P528" s="179">
        <f t="shared" si="290"/>
        <v>0</v>
      </c>
      <c r="R528" s="56"/>
    </row>
    <row r="529" spans="1:18" s="2" customFormat="1" ht="111.75" customHeight="1" x14ac:dyDescent="0.3">
      <c r="A529" s="5">
        <f>A528+1</f>
        <v>4</v>
      </c>
      <c r="B529" s="17" t="s">
        <v>18</v>
      </c>
      <c r="C529" s="26" t="s">
        <v>30</v>
      </c>
      <c r="D529" s="38" t="s">
        <v>297</v>
      </c>
      <c r="E529" s="46" t="s">
        <v>470</v>
      </c>
      <c r="F529" s="52" t="s">
        <v>774</v>
      </c>
      <c r="G529" s="112">
        <v>9785912821509</v>
      </c>
      <c r="H529" s="67">
        <v>26</v>
      </c>
      <c r="I529" s="73">
        <f t="shared" si="286"/>
        <v>13</v>
      </c>
      <c r="J529" s="78" t="s">
        <v>705</v>
      </c>
      <c r="K529" s="90">
        <v>100</v>
      </c>
      <c r="L529" s="117"/>
      <c r="M529" s="106">
        <f t="shared" si="287"/>
        <v>0</v>
      </c>
      <c r="N529" s="56">
        <f t="shared" si="288"/>
        <v>0</v>
      </c>
      <c r="O529" s="56">
        <f t="shared" si="289"/>
        <v>0</v>
      </c>
      <c r="P529" s="179">
        <f t="shared" si="290"/>
        <v>0</v>
      </c>
      <c r="R529" s="56"/>
    </row>
    <row r="530" spans="1:18" s="2" customFormat="1" ht="111.75" customHeight="1" x14ac:dyDescent="0.3">
      <c r="A530" s="5">
        <f>A529+1</f>
        <v>5</v>
      </c>
      <c r="B530" s="17"/>
      <c r="C530" s="26" t="s">
        <v>30</v>
      </c>
      <c r="D530" s="38" t="s">
        <v>772</v>
      </c>
      <c r="E530" s="46" t="s">
        <v>470</v>
      </c>
      <c r="F530" s="52" t="s">
        <v>774</v>
      </c>
      <c r="G530" s="112">
        <v>9785912827143</v>
      </c>
      <c r="H530" s="67">
        <v>26</v>
      </c>
      <c r="I530" s="73">
        <f t="shared" si="286"/>
        <v>13</v>
      </c>
      <c r="J530" s="78" t="s">
        <v>705</v>
      </c>
      <c r="K530" s="90">
        <v>100</v>
      </c>
      <c r="L530" s="117"/>
      <c r="M530" s="106">
        <f t="shared" si="287"/>
        <v>0</v>
      </c>
      <c r="N530" s="56">
        <f t="shared" si="288"/>
        <v>0</v>
      </c>
      <c r="O530" s="56">
        <f t="shared" si="289"/>
        <v>0</v>
      </c>
      <c r="P530" s="179">
        <f t="shared" si="290"/>
        <v>0</v>
      </c>
      <c r="R530" s="56"/>
    </row>
    <row r="531" spans="1:18" s="2" customFormat="1" ht="111.75" customHeight="1" x14ac:dyDescent="0.3">
      <c r="A531" s="5">
        <f>A530+1</f>
        <v>6</v>
      </c>
      <c r="B531" s="17" t="s">
        <v>18</v>
      </c>
      <c r="C531" s="26" t="s">
        <v>30</v>
      </c>
      <c r="D531" s="38" t="s">
        <v>298</v>
      </c>
      <c r="E531" s="46" t="s">
        <v>470</v>
      </c>
      <c r="F531" s="52" t="s">
        <v>776</v>
      </c>
      <c r="G531" s="112">
        <v>9785000336540</v>
      </c>
      <c r="H531" s="67">
        <v>26</v>
      </c>
      <c r="I531" s="73">
        <f t="shared" si="286"/>
        <v>13</v>
      </c>
      <c r="J531" s="78" t="s">
        <v>540</v>
      </c>
      <c r="K531" s="90">
        <v>100</v>
      </c>
      <c r="L531" s="117"/>
      <c r="M531" s="106">
        <f t="shared" si="287"/>
        <v>0</v>
      </c>
      <c r="N531" s="56">
        <f t="shared" si="288"/>
        <v>0</v>
      </c>
      <c r="O531" s="56">
        <f t="shared" si="289"/>
        <v>0</v>
      </c>
      <c r="P531" s="179">
        <f t="shared" si="290"/>
        <v>0</v>
      </c>
      <c r="R531" s="56"/>
    </row>
    <row r="532" spans="1:18" s="2" customFormat="1" ht="43.5" customHeight="1" x14ac:dyDescent="0.3">
      <c r="A532" s="9"/>
      <c r="B532" s="17"/>
      <c r="C532" s="313" t="s">
        <v>773</v>
      </c>
      <c r="D532" s="317"/>
      <c r="E532" s="31"/>
      <c r="F532" s="314" t="s">
        <v>606</v>
      </c>
      <c r="G532" s="289"/>
      <c r="H532" s="289"/>
      <c r="I532" s="289"/>
      <c r="J532" s="289"/>
      <c r="K532" s="290"/>
      <c r="L532" s="117"/>
      <c r="M532" s="106"/>
      <c r="N532" s="56"/>
      <c r="O532" s="56"/>
      <c r="P532" s="179"/>
      <c r="R532" s="56"/>
    </row>
    <row r="533" spans="1:18" s="2" customFormat="1" ht="111.75" customHeight="1" x14ac:dyDescent="0.3">
      <c r="A533" s="9">
        <f>A531+1</f>
        <v>7</v>
      </c>
      <c r="B533" s="17"/>
      <c r="C533" s="26" t="s">
        <v>30</v>
      </c>
      <c r="D533" s="38" t="s">
        <v>51</v>
      </c>
      <c r="E533" s="46" t="s">
        <v>470</v>
      </c>
      <c r="F533" s="52" t="s">
        <v>773</v>
      </c>
      <c r="G533" s="112">
        <v>9785912824821</v>
      </c>
      <c r="H533" s="67">
        <v>26</v>
      </c>
      <c r="I533" s="73">
        <f>ROUND((100-$L$4)/100*H533,1)</f>
        <v>13</v>
      </c>
      <c r="J533" s="78" t="s">
        <v>913</v>
      </c>
      <c r="K533" s="90">
        <v>100</v>
      </c>
      <c r="L533" s="117"/>
      <c r="M533" s="106">
        <f>L533*I533</f>
        <v>0</v>
      </c>
      <c r="N533" s="56">
        <f>L533*2.2/100</f>
        <v>0</v>
      </c>
      <c r="O533" s="56">
        <f>TRUNC(L533/K533,0)*K533</f>
        <v>0</v>
      </c>
      <c r="P533" s="179">
        <f>L533-O533</f>
        <v>0</v>
      </c>
      <c r="R533" s="56"/>
    </row>
    <row r="534" spans="1:18" s="2" customFormat="1" ht="111.75" customHeight="1" x14ac:dyDescent="0.3">
      <c r="A534" s="5">
        <f>A533+1</f>
        <v>8</v>
      </c>
      <c r="B534" s="17"/>
      <c r="C534" s="26" t="s">
        <v>30</v>
      </c>
      <c r="D534" s="38" t="s">
        <v>293</v>
      </c>
      <c r="E534" s="46" t="s">
        <v>470</v>
      </c>
      <c r="F534" s="52" t="s">
        <v>773</v>
      </c>
      <c r="G534" s="112">
        <v>9785912827129</v>
      </c>
      <c r="H534" s="67">
        <v>26</v>
      </c>
      <c r="I534" s="73">
        <f>ROUND((100-$L$4)/100*H534,1)</f>
        <v>13</v>
      </c>
      <c r="J534" s="78" t="s">
        <v>852</v>
      </c>
      <c r="K534" s="90">
        <v>100</v>
      </c>
      <c r="L534" s="117"/>
      <c r="M534" s="106">
        <f>L534*I534</f>
        <v>0</v>
      </c>
      <c r="N534" s="56">
        <f>L534*2.2/100</f>
        <v>0</v>
      </c>
      <c r="O534" s="56">
        <f>TRUNC(L534/K534,0)*K534</f>
        <v>0</v>
      </c>
      <c r="P534" s="179">
        <f>L534-O534</f>
        <v>0</v>
      </c>
      <c r="R534" s="56"/>
    </row>
    <row r="535" spans="1:18" s="2" customFormat="1" ht="111.75" customHeight="1" x14ac:dyDescent="0.3">
      <c r="A535" s="5">
        <f>A534+1</f>
        <v>9</v>
      </c>
      <c r="B535" s="17"/>
      <c r="C535" s="26" t="s">
        <v>30</v>
      </c>
      <c r="D535" s="38" t="s">
        <v>304</v>
      </c>
      <c r="E535" s="46" t="s">
        <v>470</v>
      </c>
      <c r="F535" s="52" t="s">
        <v>773</v>
      </c>
      <c r="G535" s="112">
        <v>9785912824876</v>
      </c>
      <c r="H535" s="67">
        <v>26</v>
      </c>
      <c r="I535" s="73">
        <f>ROUND((100-$L$4)/100*H535,1)</f>
        <v>13</v>
      </c>
      <c r="J535" s="78" t="s">
        <v>748</v>
      </c>
      <c r="K535" s="90">
        <v>100</v>
      </c>
      <c r="L535" s="117"/>
      <c r="M535" s="106">
        <f>L535*I535</f>
        <v>0</v>
      </c>
      <c r="N535" s="56">
        <f>L535*2.2/100</f>
        <v>0</v>
      </c>
      <c r="O535" s="56">
        <f>TRUNC(L535/K535,0)*K535</f>
        <v>0</v>
      </c>
      <c r="P535" s="179">
        <f>L535-O535</f>
        <v>0</v>
      </c>
      <c r="R535" s="56"/>
    </row>
    <row r="536" spans="1:18" s="2" customFormat="1" ht="42" customHeight="1" x14ac:dyDescent="0.3">
      <c r="A536" s="5"/>
      <c r="B536" s="17"/>
      <c r="C536" s="313" t="s">
        <v>826</v>
      </c>
      <c r="D536" s="317"/>
      <c r="E536" s="115"/>
      <c r="F536" s="289" t="s">
        <v>606</v>
      </c>
      <c r="G536" s="289"/>
      <c r="H536" s="289"/>
      <c r="I536" s="289"/>
      <c r="J536" s="289"/>
      <c r="K536" s="290"/>
      <c r="L536" s="117"/>
      <c r="M536" s="106"/>
      <c r="N536" s="56"/>
      <c r="O536" s="56"/>
      <c r="P536" s="179"/>
      <c r="R536" s="56"/>
    </row>
    <row r="537" spans="1:18" s="2" customFormat="1" ht="111.75" customHeight="1" x14ac:dyDescent="0.3">
      <c r="A537" s="9">
        <f>A535+1</f>
        <v>10</v>
      </c>
      <c r="B537" s="17" t="s">
        <v>18</v>
      </c>
      <c r="C537" s="26" t="s">
        <v>30</v>
      </c>
      <c r="D537" s="38" t="s">
        <v>290</v>
      </c>
      <c r="E537" s="46" t="s">
        <v>470</v>
      </c>
      <c r="F537" s="52" t="s">
        <v>778</v>
      </c>
      <c r="G537" s="112">
        <v>9785912827112</v>
      </c>
      <c r="H537" s="67">
        <v>26</v>
      </c>
      <c r="I537" s="73">
        <f t="shared" ref="I537:I554" si="291">ROUND((100-$L$4)/100*H537,1)</f>
        <v>13</v>
      </c>
      <c r="J537" s="78" t="s">
        <v>913</v>
      </c>
      <c r="K537" s="90">
        <v>100</v>
      </c>
      <c r="L537" s="117"/>
      <c r="M537" s="106">
        <f t="shared" ref="M537:M554" si="292">L537*I537</f>
        <v>0</v>
      </c>
      <c r="N537" s="56">
        <f t="shared" ref="N537:N554" si="293">L537*2.2/100</f>
        <v>0</v>
      </c>
      <c r="O537" s="56">
        <f t="shared" ref="O537:O542" si="294">TRUNC(L537/K537,0)*K537</f>
        <v>0</v>
      </c>
      <c r="P537" s="179">
        <f t="shared" ref="P537:P542" si="295">L537-O537</f>
        <v>0</v>
      </c>
      <c r="R537" s="56"/>
    </row>
    <row r="538" spans="1:18" s="2" customFormat="1" ht="111.75" customHeight="1" x14ac:dyDescent="0.3">
      <c r="A538" s="9">
        <f>A537+1</f>
        <v>11</v>
      </c>
      <c r="B538" s="17" t="s">
        <v>18</v>
      </c>
      <c r="C538" s="26" t="s">
        <v>30</v>
      </c>
      <c r="D538" s="38" t="s">
        <v>291</v>
      </c>
      <c r="E538" s="46" t="s">
        <v>470</v>
      </c>
      <c r="F538" s="52" t="s">
        <v>777</v>
      </c>
      <c r="G538" s="112">
        <v>9785912822858</v>
      </c>
      <c r="H538" s="67">
        <v>26</v>
      </c>
      <c r="I538" s="73">
        <f t="shared" si="291"/>
        <v>13</v>
      </c>
      <c r="J538" s="78" t="s">
        <v>705</v>
      </c>
      <c r="K538" s="90">
        <v>100</v>
      </c>
      <c r="L538" s="117"/>
      <c r="M538" s="106">
        <f t="shared" si="292"/>
        <v>0</v>
      </c>
      <c r="N538" s="56">
        <f t="shared" si="293"/>
        <v>0</v>
      </c>
      <c r="O538" s="56">
        <f t="shared" si="294"/>
        <v>0</v>
      </c>
      <c r="P538" s="179">
        <f t="shared" si="295"/>
        <v>0</v>
      </c>
      <c r="R538" s="56"/>
    </row>
    <row r="539" spans="1:18" s="2" customFormat="1" ht="111.75" customHeight="1" x14ac:dyDescent="0.3">
      <c r="A539" s="9">
        <f>A538+1</f>
        <v>12</v>
      </c>
      <c r="B539" s="17" t="s">
        <v>18</v>
      </c>
      <c r="C539" s="26" t="s">
        <v>30</v>
      </c>
      <c r="D539" s="38" t="s">
        <v>292</v>
      </c>
      <c r="E539" s="46" t="s">
        <v>470</v>
      </c>
      <c r="F539" s="52" t="s">
        <v>264</v>
      </c>
      <c r="G539" s="112">
        <v>9785912824838</v>
      </c>
      <c r="H539" s="67">
        <v>26</v>
      </c>
      <c r="I539" s="73">
        <f t="shared" si="291"/>
        <v>13</v>
      </c>
      <c r="J539" s="78" t="s">
        <v>852</v>
      </c>
      <c r="K539" s="90">
        <v>100</v>
      </c>
      <c r="L539" s="117"/>
      <c r="M539" s="106">
        <f t="shared" si="292"/>
        <v>0</v>
      </c>
      <c r="N539" s="56">
        <f t="shared" si="293"/>
        <v>0</v>
      </c>
      <c r="O539" s="56">
        <f t="shared" si="294"/>
        <v>0</v>
      </c>
      <c r="P539" s="179">
        <f t="shared" si="295"/>
        <v>0</v>
      </c>
      <c r="R539" s="56"/>
    </row>
    <row r="540" spans="1:18" s="2" customFormat="1" ht="111.75" customHeight="1" x14ac:dyDescent="0.3">
      <c r="A540" s="9">
        <f>A539+1</f>
        <v>13</v>
      </c>
      <c r="B540" s="17" t="s">
        <v>18</v>
      </c>
      <c r="C540" s="25"/>
      <c r="D540" s="38" t="s">
        <v>294</v>
      </c>
      <c r="E540" s="48"/>
      <c r="F540" s="52" t="s">
        <v>777</v>
      </c>
      <c r="G540" s="112">
        <v>9785912823008</v>
      </c>
      <c r="H540" s="67">
        <v>26</v>
      </c>
      <c r="I540" s="73">
        <f t="shared" si="291"/>
        <v>13</v>
      </c>
      <c r="J540" s="78" t="s">
        <v>544</v>
      </c>
      <c r="K540" s="90">
        <v>100</v>
      </c>
      <c r="L540" s="98"/>
      <c r="M540" s="106">
        <f t="shared" si="292"/>
        <v>0</v>
      </c>
      <c r="N540" s="56">
        <f t="shared" si="293"/>
        <v>0</v>
      </c>
      <c r="O540" s="56">
        <f t="shared" si="294"/>
        <v>0</v>
      </c>
      <c r="P540" s="179">
        <f t="shared" si="295"/>
        <v>0</v>
      </c>
      <c r="R540" s="56"/>
    </row>
    <row r="541" spans="1:18" s="2" customFormat="1" ht="111.75" customHeight="1" x14ac:dyDescent="0.3">
      <c r="A541" s="9">
        <f t="shared" ref="A541:A554" si="296">A540+1</f>
        <v>14</v>
      </c>
      <c r="B541" s="17" t="s">
        <v>18</v>
      </c>
      <c r="C541" s="30"/>
      <c r="D541" s="38" t="s">
        <v>299</v>
      </c>
      <c r="E541" s="48"/>
      <c r="F541" s="52" t="s">
        <v>777</v>
      </c>
      <c r="G541" s="112">
        <v>9785912823015</v>
      </c>
      <c r="H541" s="67">
        <v>26</v>
      </c>
      <c r="I541" s="73">
        <f t="shared" si="291"/>
        <v>13</v>
      </c>
      <c r="J541" s="78" t="s">
        <v>541</v>
      </c>
      <c r="K541" s="90">
        <v>100</v>
      </c>
      <c r="L541" s="98"/>
      <c r="M541" s="106">
        <f t="shared" si="292"/>
        <v>0</v>
      </c>
      <c r="N541" s="56">
        <f t="shared" si="293"/>
        <v>0</v>
      </c>
      <c r="O541" s="56">
        <f t="shared" si="294"/>
        <v>0</v>
      </c>
      <c r="P541" s="179">
        <f t="shared" si="295"/>
        <v>0</v>
      </c>
      <c r="R541" s="56"/>
    </row>
    <row r="542" spans="1:18" s="2" customFormat="1" ht="111.75" customHeight="1" x14ac:dyDescent="0.3">
      <c r="A542" s="9">
        <f t="shared" si="296"/>
        <v>15</v>
      </c>
      <c r="B542" s="17"/>
      <c r="C542" s="26" t="s">
        <v>30</v>
      </c>
      <c r="D542" s="38" t="s">
        <v>300</v>
      </c>
      <c r="E542" s="48"/>
      <c r="F542" s="52" t="s">
        <v>777</v>
      </c>
      <c r="G542" s="112">
        <v>9785912826603</v>
      </c>
      <c r="H542" s="67">
        <v>26</v>
      </c>
      <c r="I542" s="73">
        <f t="shared" si="291"/>
        <v>13</v>
      </c>
      <c r="J542" s="78" t="s">
        <v>540</v>
      </c>
      <c r="K542" s="90">
        <v>100</v>
      </c>
      <c r="L542" s="98"/>
      <c r="M542" s="106">
        <f t="shared" si="292"/>
        <v>0</v>
      </c>
      <c r="N542" s="56">
        <f t="shared" si="293"/>
        <v>0</v>
      </c>
      <c r="O542" s="56">
        <f t="shared" si="294"/>
        <v>0</v>
      </c>
      <c r="P542" s="179">
        <f t="shared" si="295"/>
        <v>0</v>
      </c>
      <c r="R542" s="56"/>
    </row>
    <row r="543" spans="1:18" s="2" customFormat="1" ht="111.75" customHeight="1" x14ac:dyDescent="0.3">
      <c r="A543" s="9">
        <f t="shared" si="296"/>
        <v>16</v>
      </c>
      <c r="B543" s="17"/>
      <c r="C543" s="113" t="s">
        <v>29</v>
      </c>
      <c r="D543" s="38" t="s">
        <v>939</v>
      </c>
      <c r="E543" s="48"/>
      <c r="F543" s="52" t="s">
        <v>777</v>
      </c>
      <c r="G543" s="112">
        <v>9785912823039</v>
      </c>
      <c r="H543" s="67">
        <v>26</v>
      </c>
      <c r="I543" s="73">
        <f t="shared" si="291"/>
        <v>13</v>
      </c>
      <c r="J543" s="78" t="s">
        <v>938</v>
      </c>
      <c r="K543" s="90">
        <v>100</v>
      </c>
      <c r="L543" s="98"/>
      <c r="M543" s="106">
        <f t="shared" si="292"/>
        <v>0</v>
      </c>
      <c r="N543" s="56">
        <f t="shared" si="293"/>
        <v>0</v>
      </c>
      <c r="O543" s="56"/>
      <c r="P543" s="179"/>
      <c r="R543" s="56"/>
    </row>
    <row r="544" spans="1:18" s="2" customFormat="1" ht="111.75" customHeight="1" x14ac:dyDescent="0.3">
      <c r="A544" s="9">
        <f t="shared" si="296"/>
        <v>17</v>
      </c>
      <c r="B544" s="17" t="s">
        <v>18</v>
      </c>
      <c r="C544" s="30"/>
      <c r="D544" s="38" t="s">
        <v>301</v>
      </c>
      <c r="E544" s="29"/>
      <c r="F544" s="52" t="s">
        <v>779</v>
      </c>
      <c r="G544" s="112">
        <v>9785912826573</v>
      </c>
      <c r="H544" s="67">
        <v>26</v>
      </c>
      <c r="I544" s="73">
        <f t="shared" si="291"/>
        <v>13</v>
      </c>
      <c r="J544" s="78" t="s">
        <v>541</v>
      </c>
      <c r="K544" s="90">
        <v>100</v>
      </c>
      <c r="L544" s="117"/>
      <c r="M544" s="106">
        <f t="shared" si="292"/>
        <v>0</v>
      </c>
      <c r="N544" s="56">
        <f t="shared" si="293"/>
        <v>0</v>
      </c>
      <c r="O544" s="56">
        <f t="shared" ref="O544:O554" si="297">TRUNC(L544/K544,0)*K544</f>
        <v>0</v>
      </c>
      <c r="P544" s="179">
        <f t="shared" ref="P544:P554" si="298">L544-O544</f>
        <v>0</v>
      </c>
      <c r="R544" s="56"/>
    </row>
    <row r="545" spans="1:18" s="2" customFormat="1" ht="111.75" customHeight="1" x14ac:dyDescent="0.3">
      <c r="A545" s="9">
        <f t="shared" si="296"/>
        <v>18</v>
      </c>
      <c r="B545" s="17" t="s">
        <v>18</v>
      </c>
      <c r="C545" s="26" t="s">
        <v>30</v>
      </c>
      <c r="D545" s="38" t="s">
        <v>50</v>
      </c>
      <c r="E545" s="46" t="s">
        <v>470</v>
      </c>
      <c r="F545" s="52" t="s">
        <v>780</v>
      </c>
      <c r="G545" s="112">
        <v>9785912827150</v>
      </c>
      <c r="H545" s="67">
        <v>26</v>
      </c>
      <c r="I545" s="73">
        <f t="shared" si="291"/>
        <v>13</v>
      </c>
      <c r="J545" s="78" t="s">
        <v>705</v>
      </c>
      <c r="K545" s="90">
        <v>100</v>
      </c>
      <c r="L545" s="117"/>
      <c r="M545" s="106">
        <f t="shared" si="292"/>
        <v>0</v>
      </c>
      <c r="N545" s="56">
        <f t="shared" si="293"/>
        <v>0</v>
      </c>
      <c r="O545" s="56">
        <f t="shared" si="297"/>
        <v>0</v>
      </c>
      <c r="P545" s="179">
        <f t="shared" si="298"/>
        <v>0</v>
      </c>
      <c r="R545" s="56"/>
    </row>
    <row r="546" spans="1:18" s="2" customFormat="1" ht="111.75" customHeight="1" x14ac:dyDescent="0.3">
      <c r="A546" s="9">
        <f t="shared" si="296"/>
        <v>19</v>
      </c>
      <c r="B546" s="17" t="s">
        <v>18</v>
      </c>
      <c r="C546" s="26" t="s">
        <v>30</v>
      </c>
      <c r="D546" s="38" t="s">
        <v>302</v>
      </c>
      <c r="E546" s="29"/>
      <c r="F546" s="52" t="s">
        <v>496</v>
      </c>
      <c r="G546" s="112">
        <v>9785912826580</v>
      </c>
      <c r="H546" s="67">
        <v>26</v>
      </c>
      <c r="I546" s="73">
        <f t="shared" si="291"/>
        <v>13</v>
      </c>
      <c r="J546" s="78" t="s">
        <v>852</v>
      </c>
      <c r="K546" s="90">
        <v>100</v>
      </c>
      <c r="L546" s="98"/>
      <c r="M546" s="106">
        <f t="shared" si="292"/>
        <v>0</v>
      </c>
      <c r="N546" s="56">
        <f t="shared" si="293"/>
        <v>0</v>
      </c>
      <c r="O546" s="56">
        <f t="shared" si="297"/>
        <v>0</v>
      </c>
      <c r="P546" s="179">
        <f t="shared" si="298"/>
        <v>0</v>
      </c>
      <c r="R546" s="56"/>
    </row>
    <row r="547" spans="1:18" s="2" customFormat="1" ht="111.75" customHeight="1" x14ac:dyDescent="0.3">
      <c r="A547" s="9">
        <f t="shared" si="296"/>
        <v>20</v>
      </c>
      <c r="B547" s="17" t="s">
        <v>18</v>
      </c>
      <c r="C547" s="25"/>
      <c r="D547" s="38" t="s">
        <v>303</v>
      </c>
      <c r="E547" s="29"/>
      <c r="F547" s="52" t="s">
        <v>781</v>
      </c>
      <c r="G547" s="112">
        <v>9785912821400</v>
      </c>
      <c r="H547" s="67">
        <v>26</v>
      </c>
      <c r="I547" s="73">
        <f t="shared" si="291"/>
        <v>13</v>
      </c>
      <c r="J547" s="78" t="s">
        <v>542</v>
      </c>
      <c r="K547" s="90">
        <v>100</v>
      </c>
      <c r="L547" s="123"/>
      <c r="M547" s="106">
        <f t="shared" si="292"/>
        <v>0</v>
      </c>
      <c r="N547" s="56">
        <f t="shared" si="293"/>
        <v>0</v>
      </c>
      <c r="O547" s="56">
        <f t="shared" si="297"/>
        <v>0</v>
      </c>
      <c r="P547" s="179">
        <f t="shared" si="298"/>
        <v>0</v>
      </c>
      <c r="R547" s="56"/>
    </row>
    <row r="548" spans="1:18" s="2" customFormat="1" ht="111.75" customHeight="1" x14ac:dyDescent="0.3">
      <c r="A548" s="9">
        <f t="shared" si="296"/>
        <v>21</v>
      </c>
      <c r="B548" s="17" t="s">
        <v>18</v>
      </c>
      <c r="C548" s="26" t="s">
        <v>30</v>
      </c>
      <c r="D548" s="38" t="s">
        <v>305</v>
      </c>
      <c r="E548" s="29"/>
      <c r="F548" s="52" t="s">
        <v>777</v>
      </c>
      <c r="G548" s="112">
        <v>9785912824852</v>
      </c>
      <c r="H548" s="67">
        <v>26</v>
      </c>
      <c r="I548" s="73">
        <f t="shared" si="291"/>
        <v>13</v>
      </c>
      <c r="J548" s="78" t="s">
        <v>542</v>
      </c>
      <c r="K548" s="90">
        <v>100</v>
      </c>
      <c r="L548" s="123"/>
      <c r="M548" s="106">
        <f t="shared" si="292"/>
        <v>0</v>
      </c>
      <c r="N548" s="56">
        <f t="shared" si="293"/>
        <v>0</v>
      </c>
      <c r="O548" s="56">
        <f t="shared" si="297"/>
        <v>0</v>
      </c>
      <c r="P548" s="179">
        <f t="shared" si="298"/>
        <v>0</v>
      </c>
      <c r="R548" s="56"/>
    </row>
    <row r="549" spans="1:18" s="2" customFormat="1" ht="111.75" customHeight="1" x14ac:dyDescent="0.3">
      <c r="A549" s="9">
        <f t="shared" si="296"/>
        <v>22</v>
      </c>
      <c r="B549" s="17" t="s">
        <v>18</v>
      </c>
      <c r="C549" s="30"/>
      <c r="D549" s="38" t="s">
        <v>306</v>
      </c>
      <c r="E549" s="46" t="s">
        <v>470</v>
      </c>
      <c r="F549" s="61" t="s">
        <v>777</v>
      </c>
      <c r="G549" s="151">
        <v>9785912824869</v>
      </c>
      <c r="H549" s="67">
        <v>26</v>
      </c>
      <c r="I549" s="73">
        <f t="shared" si="291"/>
        <v>13</v>
      </c>
      <c r="J549" s="82" t="s">
        <v>541</v>
      </c>
      <c r="K549" s="95">
        <v>100</v>
      </c>
      <c r="L549" s="117"/>
      <c r="M549" s="106">
        <f t="shared" si="292"/>
        <v>0</v>
      </c>
      <c r="N549" s="56">
        <f t="shared" si="293"/>
        <v>0</v>
      </c>
      <c r="O549" s="56">
        <f t="shared" si="297"/>
        <v>0</v>
      </c>
      <c r="P549" s="179">
        <f t="shared" si="298"/>
        <v>0</v>
      </c>
      <c r="R549" s="56"/>
    </row>
    <row r="550" spans="1:18" s="2" customFormat="1" ht="111.75" customHeight="1" x14ac:dyDescent="0.3">
      <c r="A550" s="9">
        <f t="shared" si="296"/>
        <v>23</v>
      </c>
      <c r="B550" s="17" t="s">
        <v>18</v>
      </c>
      <c r="C550" s="26" t="s">
        <v>30</v>
      </c>
      <c r="D550" s="38" t="s">
        <v>307</v>
      </c>
      <c r="E550" s="29"/>
      <c r="F550" s="52" t="s">
        <v>779</v>
      </c>
      <c r="G550" s="112">
        <v>9785912828058</v>
      </c>
      <c r="H550" s="67">
        <v>26</v>
      </c>
      <c r="I550" s="73">
        <f t="shared" si="291"/>
        <v>13</v>
      </c>
      <c r="J550" s="78" t="s">
        <v>542</v>
      </c>
      <c r="K550" s="90">
        <v>100</v>
      </c>
      <c r="L550" s="117"/>
      <c r="M550" s="106">
        <f t="shared" si="292"/>
        <v>0</v>
      </c>
      <c r="N550" s="56">
        <f t="shared" si="293"/>
        <v>0</v>
      </c>
      <c r="O550" s="56">
        <f t="shared" si="297"/>
        <v>0</v>
      </c>
      <c r="P550" s="179">
        <f t="shared" si="298"/>
        <v>0</v>
      </c>
      <c r="R550" s="56"/>
    </row>
    <row r="551" spans="1:18" s="2" customFormat="1" ht="111.75" customHeight="1" x14ac:dyDescent="0.3">
      <c r="A551" s="9">
        <f t="shared" si="296"/>
        <v>24</v>
      </c>
      <c r="B551" s="17" t="s">
        <v>18</v>
      </c>
      <c r="C551" s="26" t="s">
        <v>30</v>
      </c>
      <c r="D551" s="38" t="s">
        <v>308</v>
      </c>
      <c r="E551" s="29"/>
      <c r="F551" s="52" t="s">
        <v>496</v>
      </c>
      <c r="G551" s="112">
        <v>9785912828065</v>
      </c>
      <c r="H551" s="67">
        <v>26</v>
      </c>
      <c r="I551" s="73">
        <f t="shared" si="291"/>
        <v>13</v>
      </c>
      <c r="J551" s="78" t="s">
        <v>540</v>
      </c>
      <c r="K551" s="90">
        <v>100</v>
      </c>
      <c r="L551" s="98"/>
      <c r="M551" s="106">
        <f t="shared" si="292"/>
        <v>0</v>
      </c>
      <c r="N551" s="56">
        <f t="shared" si="293"/>
        <v>0</v>
      </c>
      <c r="O551" s="56">
        <f t="shared" si="297"/>
        <v>0</v>
      </c>
      <c r="P551" s="179">
        <f t="shared" si="298"/>
        <v>0</v>
      </c>
      <c r="R551" s="56"/>
    </row>
    <row r="552" spans="1:18" s="2" customFormat="1" ht="111.75" customHeight="1" x14ac:dyDescent="0.3">
      <c r="A552" s="9">
        <f t="shared" si="296"/>
        <v>25</v>
      </c>
      <c r="B552" s="17" t="s">
        <v>18</v>
      </c>
      <c r="C552" s="25"/>
      <c r="D552" s="38" t="s">
        <v>201</v>
      </c>
      <c r="E552" s="29"/>
      <c r="F552" s="52" t="s">
        <v>496</v>
      </c>
      <c r="G552" s="112">
        <v>9785912826597</v>
      </c>
      <c r="H552" s="67">
        <v>26</v>
      </c>
      <c r="I552" s="73">
        <f t="shared" si="291"/>
        <v>13</v>
      </c>
      <c r="J552" s="78"/>
      <c r="K552" s="90">
        <v>100</v>
      </c>
      <c r="L552" s="98"/>
      <c r="M552" s="106">
        <f t="shared" si="292"/>
        <v>0</v>
      </c>
      <c r="N552" s="56">
        <f t="shared" si="293"/>
        <v>0</v>
      </c>
      <c r="O552" s="56">
        <f t="shared" si="297"/>
        <v>0</v>
      </c>
      <c r="P552" s="179">
        <f t="shared" si="298"/>
        <v>0</v>
      </c>
      <c r="R552" s="162"/>
    </row>
    <row r="553" spans="1:18" s="10" customFormat="1" ht="111.75" customHeight="1" x14ac:dyDescent="0.3">
      <c r="A553" s="9">
        <f t="shared" si="296"/>
        <v>26</v>
      </c>
      <c r="B553" s="17" t="s">
        <v>18</v>
      </c>
      <c r="C553" s="26" t="s">
        <v>30</v>
      </c>
      <c r="D553" s="38" t="s">
        <v>309</v>
      </c>
      <c r="E553" s="29"/>
      <c r="F553" s="52" t="s">
        <v>779</v>
      </c>
      <c r="G553" s="112">
        <v>9785912828072</v>
      </c>
      <c r="H553" s="67">
        <v>26</v>
      </c>
      <c r="I553" s="73">
        <f t="shared" si="291"/>
        <v>13</v>
      </c>
      <c r="J553" s="78" t="s">
        <v>542</v>
      </c>
      <c r="K553" s="90">
        <v>100</v>
      </c>
      <c r="L553" s="98"/>
      <c r="M553" s="106">
        <f t="shared" si="292"/>
        <v>0</v>
      </c>
      <c r="N553" s="56">
        <f t="shared" si="293"/>
        <v>0</v>
      </c>
      <c r="O553" s="56">
        <f t="shared" si="297"/>
        <v>0</v>
      </c>
      <c r="P553" s="179">
        <f t="shared" si="298"/>
        <v>0</v>
      </c>
      <c r="R553" s="162"/>
    </row>
    <row r="554" spans="1:18" s="10" customFormat="1" ht="111.75" customHeight="1" x14ac:dyDescent="0.3">
      <c r="A554" s="9">
        <f t="shared" si="296"/>
        <v>27</v>
      </c>
      <c r="B554" s="17" t="s">
        <v>18</v>
      </c>
      <c r="C554" s="26" t="s">
        <v>30</v>
      </c>
      <c r="D554" s="38" t="s">
        <v>310</v>
      </c>
      <c r="E554" s="29"/>
      <c r="F554" s="52" t="s">
        <v>782</v>
      </c>
      <c r="G554" s="112">
        <v>9785912828089</v>
      </c>
      <c r="H554" s="67">
        <v>26</v>
      </c>
      <c r="I554" s="73">
        <f t="shared" si="291"/>
        <v>13</v>
      </c>
      <c r="J554" s="78" t="s">
        <v>542</v>
      </c>
      <c r="K554" s="90">
        <v>100</v>
      </c>
      <c r="L554" s="98"/>
      <c r="M554" s="106">
        <f t="shared" si="292"/>
        <v>0</v>
      </c>
      <c r="N554" s="56">
        <f t="shared" si="293"/>
        <v>0</v>
      </c>
      <c r="O554" s="56">
        <f t="shared" si="297"/>
        <v>0</v>
      </c>
      <c r="P554" s="179">
        <f t="shared" si="298"/>
        <v>0</v>
      </c>
      <c r="R554" s="56"/>
    </row>
    <row r="555" spans="1:18" s="2" customFormat="1" ht="23.25" customHeight="1" x14ac:dyDescent="0.3">
      <c r="A555" s="291" t="s">
        <v>607</v>
      </c>
      <c r="B555" s="292"/>
      <c r="C555" s="292"/>
      <c r="D555" s="292"/>
      <c r="E555" s="199"/>
      <c r="F555" s="289" t="s">
        <v>608</v>
      </c>
      <c r="G555" s="289"/>
      <c r="H555" s="289"/>
      <c r="I555" s="289"/>
      <c r="J555" s="289"/>
      <c r="K555" s="290"/>
      <c r="L555" s="102"/>
      <c r="M555" s="106"/>
      <c r="N555" s="56"/>
      <c r="O555" s="56"/>
      <c r="P555" s="179"/>
      <c r="R555" s="56"/>
    </row>
    <row r="556" spans="1:18" s="2" customFormat="1" ht="38.25" customHeight="1" x14ac:dyDescent="0.3">
      <c r="A556" s="7"/>
      <c r="B556" s="16"/>
      <c r="C556" s="313" t="s">
        <v>774</v>
      </c>
      <c r="D556" s="317"/>
      <c r="E556" s="115"/>
      <c r="F556" s="166"/>
      <c r="G556" s="166"/>
      <c r="H556" s="166"/>
      <c r="I556" s="166"/>
      <c r="J556" s="166"/>
      <c r="K556" s="159"/>
      <c r="L556" s="102"/>
      <c r="M556" s="106"/>
      <c r="N556" s="56"/>
      <c r="O556" s="56"/>
      <c r="P556" s="56"/>
      <c r="R556" s="56"/>
    </row>
    <row r="557" spans="1:18" s="2" customFormat="1" ht="111.75" customHeight="1" x14ac:dyDescent="0.3">
      <c r="A557" s="5">
        <v>1</v>
      </c>
      <c r="B557" s="17" t="s">
        <v>19</v>
      </c>
      <c r="C557" s="26" t="s">
        <v>30</v>
      </c>
      <c r="D557" s="38" t="s">
        <v>311</v>
      </c>
      <c r="E557" s="29"/>
      <c r="F557" s="50" t="s">
        <v>784</v>
      </c>
      <c r="G557" s="112">
        <v>9785000336427</v>
      </c>
      <c r="H557" s="68">
        <v>36</v>
      </c>
      <c r="I557" s="71">
        <f t="shared" ref="I557:I570" si="299">ROUND((100-$L$4)/100*H557,1)</f>
        <v>18</v>
      </c>
      <c r="J557" s="80" t="s">
        <v>540</v>
      </c>
      <c r="K557" s="92">
        <v>50</v>
      </c>
      <c r="L557" s="117"/>
      <c r="M557" s="106">
        <f t="shared" ref="M557:M570" si="300">L557*I557</f>
        <v>0</v>
      </c>
      <c r="N557" s="56">
        <f>L557*1.75/50</f>
        <v>0</v>
      </c>
      <c r="O557" s="56">
        <f>TRUNC(L557/K557,0)*K557</f>
        <v>0</v>
      </c>
      <c r="P557" s="179">
        <f>L557-O557</f>
        <v>0</v>
      </c>
      <c r="R557" s="56"/>
    </row>
    <row r="558" spans="1:18" s="2" customFormat="1" ht="111.75" customHeight="1" x14ac:dyDescent="0.3">
      <c r="A558" s="5">
        <f>A557+1</f>
        <v>2</v>
      </c>
      <c r="B558" s="17" t="s">
        <v>19</v>
      </c>
      <c r="C558" s="26" t="s">
        <v>30</v>
      </c>
      <c r="D558" s="38" t="s">
        <v>312</v>
      </c>
      <c r="E558" s="29"/>
      <c r="F558" s="50" t="s">
        <v>784</v>
      </c>
      <c r="G558" s="112">
        <v>9785000336625</v>
      </c>
      <c r="H558" s="68">
        <v>36</v>
      </c>
      <c r="I558" s="71">
        <f t="shared" si="299"/>
        <v>18</v>
      </c>
      <c r="J558" s="80" t="s">
        <v>540</v>
      </c>
      <c r="K558" s="92">
        <v>50</v>
      </c>
      <c r="L558" s="117"/>
      <c r="M558" s="106">
        <f t="shared" si="300"/>
        <v>0</v>
      </c>
      <c r="N558" s="56">
        <f>L558*1.75/50</f>
        <v>0</v>
      </c>
      <c r="O558" s="56">
        <f>TRUNC(L558/K558,0)*K558</f>
        <v>0</v>
      </c>
      <c r="P558" s="179">
        <f>L558-O558</f>
        <v>0</v>
      </c>
      <c r="R558" s="56"/>
    </row>
    <row r="559" spans="1:18" s="2" customFormat="1" ht="111.75" customHeight="1" x14ac:dyDescent="0.3">
      <c r="A559" s="5">
        <f>A558+1</f>
        <v>3</v>
      </c>
      <c r="B559" s="17" t="s">
        <v>19</v>
      </c>
      <c r="C559" s="25"/>
      <c r="D559" s="38" t="s">
        <v>316</v>
      </c>
      <c r="E559" s="46" t="s">
        <v>470</v>
      </c>
      <c r="F559" s="50" t="s">
        <v>784</v>
      </c>
      <c r="G559" s="112">
        <v>9785000336472</v>
      </c>
      <c r="H559" s="68">
        <v>36</v>
      </c>
      <c r="I559" s="71">
        <f>ROUND((100-$L$4)/100*H559,1)</f>
        <v>18</v>
      </c>
      <c r="J559" s="80" t="s">
        <v>542</v>
      </c>
      <c r="K559" s="92">
        <v>50</v>
      </c>
      <c r="L559" s="117"/>
      <c r="M559" s="106">
        <f>L559*I559</f>
        <v>0</v>
      </c>
      <c r="N559" s="56">
        <f>L559*1.75/50</f>
        <v>0</v>
      </c>
      <c r="O559" s="56">
        <f>TRUNC(L559/K559,0)*K559</f>
        <v>0</v>
      </c>
      <c r="P559" s="179">
        <f>L559-O559</f>
        <v>0</v>
      </c>
      <c r="R559" s="56"/>
    </row>
    <row r="560" spans="1:18" s="2" customFormat="1" ht="111.75" customHeight="1" x14ac:dyDescent="0.3">
      <c r="A560" s="5">
        <f>A559+1</f>
        <v>4</v>
      </c>
      <c r="B560" s="17"/>
      <c r="C560" s="26" t="s">
        <v>30</v>
      </c>
      <c r="D560" s="38" t="s">
        <v>319</v>
      </c>
      <c r="E560" s="46" t="s">
        <v>470</v>
      </c>
      <c r="F560" s="50" t="s">
        <v>774</v>
      </c>
      <c r="G560" s="112">
        <v>9785000336489</v>
      </c>
      <c r="H560" s="68">
        <v>36</v>
      </c>
      <c r="I560" s="71">
        <f>ROUND((100-$L$4)/100*H560,1)</f>
        <v>18</v>
      </c>
      <c r="J560" s="80" t="s">
        <v>540</v>
      </c>
      <c r="K560" s="92">
        <v>50</v>
      </c>
      <c r="L560" s="117"/>
      <c r="M560" s="106">
        <f>L560*I560</f>
        <v>0</v>
      </c>
      <c r="N560" s="56">
        <f>L560*1.75/50</f>
        <v>0</v>
      </c>
      <c r="O560" s="56">
        <f>TRUNC(L560/K560,0)*K560</f>
        <v>0</v>
      </c>
      <c r="P560" s="179">
        <f>L560-O560</f>
        <v>0</v>
      </c>
      <c r="R560" s="56"/>
    </row>
    <row r="561" spans="1:18" s="2" customFormat="1" ht="43.5" customHeight="1" x14ac:dyDescent="0.3">
      <c r="A561" s="5"/>
      <c r="B561" s="17"/>
      <c r="C561" s="313" t="s">
        <v>773</v>
      </c>
      <c r="D561" s="317"/>
      <c r="E561" s="115"/>
      <c r="F561" s="288" t="s">
        <v>608</v>
      </c>
      <c r="G561" s="288"/>
      <c r="H561" s="288"/>
      <c r="I561" s="288"/>
      <c r="J561" s="288"/>
      <c r="K561" s="326"/>
      <c r="L561" s="102"/>
      <c r="M561" s="106"/>
      <c r="N561" s="56"/>
      <c r="O561" s="56"/>
      <c r="P561" s="179"/>
      <c r="R561" s="56"/>
    </row>
    <row r="562" spans="1:18" s="2" customFormat="1" ht="111.75" customHeight="1" x14ac:dyDescent="0.3">
      <c r="A562" s="5">
        <f>A560+1</f>
        <v>5</v>
      </c>
      <c r="B562" s="17" t="s">
        <v>19</v>
      </c>
      <c r="C562" s="26" t="s">
        <v>30</v>
      </c>
      <c r="D562" s="40" t="s">
        <v>51</v>
      </c>
      <c r="E562" s="29"/>
      <c r="F562" s="50" t="s">
        <v>783</v>
      </c>
      <c r="G562" s="112">
        <v>9785000336618</v>
      </c>
      <c r="H562" s="68">
        <v>36</v>
      </c>
      <c r="I562" s="71">
        <f>ROUND((100-$L$4)/100*H562,1)</f>
        <v>18</v>
      </c>
      <c r="J562" s="80" t="s">
        <v>903</v>
      </c>
      <c r="K562" s="92">
        <v>50</v>
      </c>
      <c r="L562" s="117"/>
      <c r="M562" s="106">
        <f>L562*I562</f>
        <v>0</v>
      </c>
      <c r="N562" s="56">
        <f>L562*1.75/50</f>
        <v>0</v>
      </c>
      <c r="O562" s="56">
        <f>TRUNC(L562/K562,0)*K562</f>
        <v>0</v>
      </c>
      <c r="P562" s="179">
        <f>L562-O562</f>
        <v>0</v>
      </c>
      <c r="R562" s="56"/>
    </row>
    <row r="563" spans="1:18" s="2" customFormat="1" ht="111.75" customHeight="1" x14ac:dyDescent="0.3">
      <c r="A563" s="5">
        <f>A562+1</f>
        <v>6</v>
      </c>
      <c r="B563" s="17"/>
      <c r="C563" s="26" t="s">
        <v>30</v>
      </c>
      <c r="D563" s="40" t="s">
        <v>318</v>
      </c>
      <c r="E563" s="29"/>
      <c r="F563" s="50" t="s">
        <v>773</v>
      </c>
      <c r="G563" s="112">
        <v>9785000336458</v>
      </c>
      <c r="H563" s="68">
        <v>36</v>
      </c>
      <c r="I563" s="71">
        <f>ROUND((100-$L$4)/100*H563,1)</f>
        <v>18</v>
      </c>
      <c r="J563" s="80" t="s">
        <v>540</v>
      </c>
      <c r="K563" s="92">
        <v>50</v>
      </c>
      <c r="L563" s="117"/>
      <c r="M563" s="106">
        <f>L563*I563</f>
        <v>0</v>
      </c>
      <c r="N563" s="56">
        <f>L563*1.75/50</f>
        <v>0</v>
      </c>
      <c r="O563" s="56">
        <f>TRUNC(L563/K563,0)*K563</f>
        <v>0</v>
      </c>
      <c r="P563" s="179">
        <f>L563-O563</f>
        <v>0</v>
      </c>
      <c r="R563" s="56"/>
    </row>
    <row r="564" spans="1:18" s="2" customFormat="1" ht="36.75" customHeight="1" x14ac:dyDescent="0.3">
      <c r="A564" s="5"/>
      <c r="B564" s="17"/>
      <c r="C564" s="313" t="s">
        <v>777</v>
      </c>
      <c r="D564" s="317"/>
      <c r="E564" s="200"/>
      <c r="F564" s="50"/>
      <c r="G564" s="112"/>
      <c r="H564" s="68"/>
      <c r="I564" s="71"/>
      <c r="J564" s="80"/>
      <c r="K564" s="92"/>
      <c r="L564" s="117"/>
      <c r="M564" s="106"/>
      <c r="N564" s="56"/>
      <c r="O564" s="56"/>
      <c r="P564" s="179"/>
      <c r="R564" s="56"/>
    </row>
    <row r="565" spans="1:18" s="2" customFormat="1" ht="111.75" customHeight="1" x14ac:dyDescent="0.3">
      <c r="A565" s="5">
        <f>A563+1</f>
        <v>7</v>
      </c>
      <c r="B565" s="17" t="s">
        <v>19</v>
      </c>
      <c r="C565" s="26" t="s">
        <v>30</v>
      </c>
      <c r="D565" s="40" t="s">
        <v>313</v>
      </c>
      <c r="E565" s="29"/>
      <c r="F565" s="50" t="s">
        <v>492</v>
      </c>
      <c r="G565" s="112">
        <v>9785000336434</v>
      </c>
      <c r="H565" s="68">
        <v>36</v>
      </c>
      <c r="I565" s="71">
        <f t="shared" si="299"/>
        <v>18</v>
      </c>
      <c r="J565" s="80" t="s">
        <v>540</v>
      </c>
      <c r="K565" s="92">
        <v>50</v>
      </c>
      <c r="L565" s="117"/>
      <c r="M565" s="106">
        <f t="shared" si="300"/>
        <v>0</v>
      </c>
      <c r="N565" s="56">
        <f t="shared" ref="N565:N570" si="301">L565*1.75/50</f>
        <v>0</v>
      </c>
      <c r="O565" s="56">
        <f t="shared" ref="O565:O570" si="302">TRUNC(L565/K565,0)*K565</f>
        <v>0</v>
      </c>
      <c r="P565" s="179">
        <f t="shared" ref="P565:P570" si="303">L565-O565</f>
        <v>0</v>
      </c>
      <c r="R565" s="56"/>
    </row>
    <row r="566" spans="1:18" s="2" customFormat="1" ht="111.75" customHeight="1" x14ac:dyDescent="0.3">
      <c r="A566" s="5">
        <f>A565+1</f>
        <v>8</v>
      </c>
      <c r="B566" s="17" t="s">
        <v>19</v>
      </c>
      <c r="C566" s="25"/>
      <c r="D566" s="40" t="s">
        <v>314</v>
      </c>
      <c r="E566" s="29"/>
      <c r="F566" s="50" t="s">
        <v>785</v>
      </c>
      <c r="G566" s="112">
        <v>9785000336465</v>
      </c>
      <c r="H566" s="68">
        <v>36</v>
      </c>
      <c r="I566" s="71">
        <f t="shared" si="299"/>
        <v>18</v>
      </c>
      <c r="J566" s="80" t="s">
        <v>542</v>
      </c>
      <c r="K566" s="92">
        <v>50</v>
      </c>
      <c r="L566" s="117"/>
      <c r="M566" s="106">
        <f t="shared" si="300"/>
        <v>0</v>
      </c>
      <c r="N566" s="56">
        <f t="shared" si="301"/>
        <v>0</v>
      </c>
      <c r="O566" s="56">
        <f t="shared" si="302"/>
        <v>0</v>
      </c>
      <c r="P566" s="179">
        <f t="shared" si="303"/>
        <v>0</v>
      </c>
      <c r="R566" s="56"/>
    </row>
    <row r="567" spans="1:18" s="2" customFormat="1" ht="111.75" customHeight="1" x14ac:dyDescent="0.3">
      <c r="A567" s="5">
        <f>A566+1</f>
        <v>9</v>
      </c>
      <c r="B567" s="17" t="s">
        <v>19</v>
      </c>
      <c r="C567" s="25"/>
      <c r="D567" s="40" t="s">
        <v>315</v>
      </c>
      <c r="E567" s="29"/>
      <c r="F567" s="50" t="s">
        <v>492</v>
      </c>
      <c r="G567" s="112">
        <v>9785000336632</v>
      </c>
      <c r="H567" s="68">
        <v>36</v>
      </c>
      <c r="I567" s="71">
        <f t="shared" si="299"/>
        <v>18</v>
      </c>
      <c r="J567" s="80" t="s">
        <v>543</v>
      </c>
      <c r="K567" s="92">
        <v>50</v>
      </c>
      <c r="L567" s="117"/>
      <c r="M567" s="106">
        <f t="shared" si="300"/>
        <v>0</v>
      </c>
      <c r="N567" s="56">
        <f t="shared" si="301"/>
        <v>0</v>
      </c>
      <c r="O567" s="56">
        <f t="shared" si="302"/>
        <v>0</v>
      </c>
      <c r="P567" s="179">
        <f t="shared" si="303"/>
        <v>0</v>
      </c>
      <c r="R567" s="56"/>
    </row>
    <row r="568" spans="1:18" s="2" customFormat="1" ht="111.75" customHeight="1" x14ac:dyDescent="0.3">
      <c r="A568" s="5">
        <f>A567+1</f>
        <v>10</v>
      </c>
      <c r="B568" s="17" t="s">
        <v>19</v>
      </c>
      <c r="C568" s="26" t="s">
        <v>30</v>
      </c>
      <c r="D568" s="40" t="s">
        <v>317</v>
      </c>
      <c r="E568" s="29"/>
      <c r="F568" s="50" t="s">
        <v>785</v>
      </c>
      <c r="G568" s="112">
        <v>9785000336441</v>
      </c>
      <c r="H568" s="68">
        <v>36</v>
      </c>
      <c r="I568" s="71">
        <f t="shared" si="299"/>
        <v>18</v>
      </c>
      <c r="J568" s="80" t="s">
        <v>542</v>
      </c>
      <c r="K568" s="92">
        <v>50</v>
      </c>
      <c r="L568" s="117"/>
      <c r="M568" s="106">
        <f t="shared" si="300"/>
        <v>0</v>
      </c>
      <c r="N568" s="56">
        <f t="shared" si="301"/>
        <v>0</v>
      </c>
      <c r="O568" s="56">
        <f t="shared" si="302"/>
        <v>0</v>
      </c>
      <c r="P568" s="179">
        <f t="shared" si="303"/>
        <v>0</v>
      </c>
      <c r="R568" s="162"/>
    </row>
    <row r="569" spans="1:18" s="10" customFormat="1" ht="111.75" customHeight="1" x14ac:dyDescent="0.3">
      <c r="A569" s="5">
        <f>A568+1</f>
        <v>11</v>
      </c>
      <c r="B569" s="17" t="s">
        <v>19</v>
      </c>
      <c r="C569" s="26" t="s">
        <v>30</v>
      </c>
      <c r="D569" s="40" t="s">
        <v>320</v>
      </c>
      <c r="E569" s="29"/>
      <c r="F569" s="50" t="s">
        <v>492</v>
      </c>
      <c r="G569" s="112">
        <v>9785000336496</v>
      </c>
      <c r="H569" s="68">
        <v>36</v>
      </c>
      <c r="I569" s="71">
        <f t="shared" si="299"/>
        <v>18</v>
      </c>
      <c r="J569" s="80" t="s">
        <v>540</v>
      </c>
      <c r="K569" s="92">
        <v>50</v>
      </c>
      <c r="L569" s="117"/>
      <c r="M569" s="106">
        <f t="shared" si="300"/>
        <v>0</v>
      </c>
      <c r="N569" s="56">
        <f t="shared" si="301"/>
        <v>0</v>
      </c>
      <c r="O569" s="56">
        <f t="shared" si="302"/>
        <v>0</v>
      </c>
      <c r="P569" s="179">
        <f t="shared" si="303"/>
        <v>0</v>
      </c>
      <c r="R569" s="162"/>
    </row>
    <row r="570" spans="1:18" s="10" customFormat="1" ht="111.75" customHeight="1" x14ac:dyDescent="0.3">
      <c r="A570" s="5">
        <f>A569+1</f>
        <v>12</v>
      </c>
      <c r="B570" s="17" t="s">
        <v>19</v>
      </c>
      <c r="C570" s="26" t="s">
        <v>30</v>
      </c>
      <c r="D570" s="40" t="s">
        <v>321</v>
      </c>
      <c r="E570" s="29"/>
      <c r="F570" s="50" t="s">
        <v>492</v>
      </c>
      <c r="G570" s="112">
        <v>9785000336601</v>
      </c>
      <c r="H570" s="68">
        <v>36</v>
      </c>
      <c r="I570" s="71">
        <f t="shared" si="299"/>
        <v>18</v>
      </c>
      <c r="J570" s="80" t="s">
        <v>540</v>
      </c>
      <c r="K570" s="92">
        <v>50</v>
      </c>
      <c r="L570" s="117"/>
      <c r="M570" s="106">
        <f t="shared" si="300"/>
        <v>0</v>
      </c>
      <c r="N570" s="56">
        <f t="shared" si="301"/>
        <v>0</v>
      </c>
      <c r="O570" s="56">
        <f t="shared" si="302"/>
        <v>0</v>
      </c>
      <c r="P570" s="179">
        <f t="shared" si="303"/>
        <v>0</v>
      </c>
      <c r="R570" s="56"/>
    </row>
    <row r="571" spans="1:18" s="2" customFormat="1" ht="47.25" customHeight="1" x14ac:dyDescent="0.3">
      <c r="A571" s="291" t="s">
        <v>587</v>
      </c>
      <c r="B571" s="292"/>
      <c r="C571" s="292"/>
      <c r="D571" s="292"/>
      <c r="E571" s="115"/>
      <c r="F571" s="289" t="s">
        <v>609</v>
      </c>
      <c r="G571" s="289"/>
      <c r="H571" s="289"/>
      <c r="I571" s="289"/>
      <c r="J571" s="289"/>
      <c r="K571" s="290"/>
      <c r="L571" s="102"/>
      <c r="M571" s="106"/>
      <c r="N571" s="56"/>
      <c r="O571" s="56"/>
      <c r="P571" s="179"/>
      <c r="R571" s="56"/>
    </row>
    <row r="572" spans="1:18" s="2" customFormat="1" ht="111.75" customHeight="1" x14ac:dyDescent="0.3">
      <c r="A572" s="4">
        <v>1</v>
      </c>
      <c r="B572" s="14" t="s">
        <v>11</v>
      </c>
      <c r="C572" s="26" t="s">
        <v>30</v>
      </c>
      <c r="D572" s="40" t="s">
        <v>763</v>
      </c>
      <c r="E572" s="48"/>
      <c r="F572" s="52" t="s">
        <v>827</v>
      </c>
      <c r="G572" s="112">
        <v>9785912822049</v>
      </c>
      <c r="H572" s="67">
        <v>24</v>
      </c>
      <c r="I572" s="71">
        <f t="shared" ref="I572:I576" si="304">ROUND((100-$L$4)/100*H572,1)</f>
        <v>12</v>
      </c>
      <c r="J572" s="78" t="s">
        <v>705</v>
      </c>
      <c r="K572" s="90">
        <v>100</v>
      </c>
      <c r="L572" s="98"/>
      <c r="M572" s="106">
        <f t="shared" ref="M572:M576" si="305">L572*I572</f>
        <v>0</v>
      </c>
      <c r="N572" s="56">
        <f>L572*1.9/100</f>
        <v>0</v>
      </c>
      <c r="O572" s="56">
        <f>TRUNC(L572/K572,0)*K572</f>
        <v>0</v>
      </c>
      <c r="P572" s="179">
        <f>L572-O572</f>
        <v>0</v>
      </c>
      <c r="R572" s="56"/>
    </row>
    <row r="573" spans="1:18" s="2" customFormat="1" ht="111.75" customHeight="1" x14ac:dyDescent="0.3">
      <c r="A573" s="4">
        <f>A572+1</f>
        <v>2</v>
      </c>
      <c r="B573" s="14"/>
      <c r="C573" s="26" t="s">
        <v>30</v>
      </c>
      <c r="D573" s="40" t="s">
        <v>322</v>
      </c>
      <c r="E573" s="48"/>
      <c r="F573" s="52" t="s">
        <v>827</v>
      </c>
      <c r="G573" s="112">
        <v>9785912822094</v>
      </c>
      <c r="H573" s="67">
        <v>24</v>
      </c>
      <c r="I573" s="71">
        <f t="shared" si="304"/>
        <v>12</v>
      </c>
      <c r="J573" s="78" t="s">
        <v>542</v>
      </c>
      <c r="K573" s="90">
        <v>100</v>
      </c>
      <c r="L573" s="98"/>
      <c r="M573" s="106">
        <f t="shared" si="305"/>
        <v>0</v>
      </c>
      <c r="N573" s="56">
        <f>L573*1.9/100</f>
        <v>0</v>
      </c>
      <c r="O573" s="56">
        <f>TRUNC(L573/K573,0)*K573</f>
        <v>0</v>
      </c>
      <c r="P573" s="179">
        <f>L573-O573</f>
        <v>0</v>
      </c>
      <c r="R573" s="56"/>
    </row>
    <row r="574" spans="1:18" s="2" customFormat="1" ht="111.75" customHeight="1" x14ac:dyDescent="0.3">
      <c r="A574" s="4">
        <f>A573+1</f>
        <v>3</v>
      </c>
      <c r="B574" s="14"/>
      <c r="C574" s="26" t="s">
        <v>30</v>
      </c>
      <c r="D574" s="40" t="s">
        <v>323</v>
      </c>
      <c r="E574" s="49"/>
      <c r="F574" s="52" t="s">
        <v>827</v>
      </c>
      <c r="G574" s="112">
        <v>9785912822100</v>
      </c>
      <c r="H574" s="67">
        <v>24</v>
      </c>
      <c r="I574" s="71">
        <f t="shared" si="304"/>
        <v>12</v>
      </c>
      <c r="J574" s="78" t="s">
        <v>542</v>
      </c>
      <c r="K574" s="90">
        <v>100</v>
      </c>
      <c r="L574" s="98"/>
      <c r="M574" s="106">
        <f t="shared" si="305"/>
        <v>0</v>
      </c>
      <c r="N574" s="56">
        <f>L574*1.9/100</f>
        <v>0</v>
      </c>
      <c r="O574" s="56">
        <f>TRUNC(L574/K574,0)*K574</f>
        <v>0</v>
      </c>
      <c r="P574" s="179">
        <f>L574-O574</f>
        <v>0</v>
      </c>
      <c r="R574" s="56"/>
    </row>
    <row r="575" spans="1:18" s="2" customFormat="1" ht="111.75" customHeight="1" x14ac:dyDescent="0.3">
      <c r="A575" s="4">
        <f>A574+1</f>
        <v>4</v>
      </c>
      <c r="B575" s="14" t="s">
        <v>11</v>
      </c>
      <c r="C575" s="25"/>
      <c r="D575" s="40" t="s">
        <v>324</v>
      </c>
      <c r="E575" s="48"/>
      <c r="F575" s="52" t="s">
        <v>827</v>
      </c>
      <c r="G575" s="112">
        <v>9785912826023</v>
      </c>
      <c r="H575" s="67">
        <v>24</v>
      </c>
      <c r="I575" s="71">
        <f t="shared" si="304"/>
        <v>12</v>
      </c>
      <c r="J575" s="78"/>
      <c r="K575" s="90">
        <v>100</v>
      </c>
      <c r="L575" s="98"/>
      <c r="M575" s="106">
        <f t="shared" si="305"/>
        <v>0</v>
      </c>
      <c r="N575" s="56">
        <f>L575*1.9/100</f>
        <v>0</v>
      </c>
      <c r="O575" s="56">
        <f>TRUNC(L575/K575,0)*K575</f>
        <v>0</v>
      </c>
      <c r="P575" s="179">
        <f>L575-O575</f>
        <v>0</v>
      </c>
      <c r="R575" s="56"/>
    </row>
    <row r="576" spans="1:18" s="2" customFormat="1" ht="111.75" customHeight="1" x14ac:dyDescent="0.3">
      <c r="A576" s="4">
        <f>A575+1</f>
        <v>5</v>
      </c>
      <c r="B576" s="14"/>
      <c r="C576" s="26" t="s">
        <v>30</v>
      </c>
      <c r="D576" s="40" t="s">
        <v>325</v>
      </c>
      <c r="E576" s="48"/>
      <c r="F576" s="52" t="s">
        <v>827</v>
      </c>
      <c r="G576" s="112">
        <v>9785912826214</v>
      </c>
      <c r="H576" s="67">
        <v>24</v>
      </c>
      <c r="I576" s="71">
        <f t="shared" si="304"/>
        <v>12</v>
      </c>
      <c r="J576" s="78" t="s">
        <v>542</v>
      </c>
      <c r="K576" s="90">
        <v>100</v>
      </c>
      <c r="L576" s="98"/>
      <c r="M576" s="106">
        <f t="shared" si="305"/>
        <v>0</v>
      </c>
      <c r="N576" s="56">
        <f>L576*1.9/100</f>
        <v>0</v>
      </c>
      <c r="O576" s="56">
        <f>TRUNC(L576/K576,0)*K576</f>
        <v>0</v>
      </c>
      <c r="P576" s="179">
        <f>L576-O576</f>
        <v>0</v>
      </c>
      <c r="R576" s="162"/>
    </row>
    <row r="577" spans="1:18" s="10" customFormat="1" ht="34.5" customHeight="1" x14ac:dyDescent="0.3">
      <c r="A577" s="297" t="s">
        <v>610</v>
      </c>
      <c r="B577" s="298"/>
      <c r="C577" s="298"/>
      <c r="D577" s="298"/>
      <c r="E577" s="298"/>
      <c r="F577" s="298"/>
      <c r="G577" s="298"/>
      <c r="H577" s="298"/>
      <c r="I577" s="298"/>
      <c r="J577" s="298"/>
      <c r="K577" s="315"/>
      <c r="L577" s="124"/>
      <c r="M577" s="106"/>
      <c r="N577" s="56"/>
      <c r="O577" s="56"/>
      <c r="P577" s="179"/>
      <c r="R577" s="162"/>
    </row>
    <row r="578" spans="1:18" s="10" customFormat="1" ht="32.25" customHeight="1" x14ac:dyDescent="0.3">
      <c r="A578" s="186"/>
      <c r="B578" s="187"/>
      <c r="C578" s="187"/>
      <c r="D578" s="329" t="s">
        <v>874</v>
      </c>
      <c r="E578" s="329"/>
      <c r="F578" s="329"/>
      <c r="G578" s="329"/>
      <c r="H578" s="329"/>
      <c r="I578" s="329"/>
      <c r="J578" s="329"/>
      <c r="K578" s="188"/>
      <c r="L578" s="124"/>
      <c r="M578" s="106"/>
      <c r="N578" s="56"/>
      <c r="O578" s="56"/>
      <c r="P578" s="56"/>
      <c r="R578" s="56"/>
    </row>
    <row r="579" spans="1:18" s="2" customFormat="1" ht="111.75" customHeight="1" x14ac:dyDescent="0.3">
      <c r="A579" s="6">
        <v>1</v>
      </c>
      <c r="B579" s="14" t="s">
        <v>20</v>
      </c>
      <c r="C579" s="23"/>
      <c r="D579" s="40" t="s">
        <v>349</v>
      </c>
      <c r="E579" s="29"/>
      <c r="F579" s="50" t="s">
        <v>876</v>
      </c>
      <c r="G579" s="149">
        <v>9785912825873</v>
      </c>
      <c r="H579" s="67">
        <v>35</v>
      </c>
      <c r="I579" s="71">
        <f t="shared" ref="I579:I585" si="306">ROUND((100-$L$4)/100*H579,1)</f>
        <v>17.5</v>
      </c>
      <c r="J579" s="78" t="s">
        <v>541</v>
      </c>
      <c r="K579" s="90">
        <v>100</v>
      </c>
      <c r="L579" s="117"/>
      <c r="M579" s="106">
        <f t="shared" ref="M579:M585" si="307">L579*I579</f>
        <v>0</v>
      </c>
      <c r="N579" s="56">
        <f>L579*2.8/100</f>
        <v>0</v>
      </c>
      <c r="O579" s="56">
        <f t="shared" ref="O579:O587" si="308">TRUNC(L579/K579,0)*K579</f>
        <v>0</v>
      </c>
      <c r="P579" s="179">
        <f t="shared" ref="P579:P587" si="309">L579-O579</f>
        <v>0</v>
      </c>
      <c r="R579" s="56"/>
    </row>
    <row r="580" spans="1:18" s="2" customFormat="1" ht="111.75" customHeight="1" x14ac:dyDescent="0.3">
      <c r="A580" s="5">
        <f>A579+1</f>
        <v>2</v>
      </c>
      <c r="B580" s="14" t="s">
        <v>21</v>
      </c>
      <c r="C580" s="26" t="s">
        <v>30</v>
      </c>
      <c r="D580" s="40" t="s">
        <v>360</v>
      </c>
      <c r="E580" s="29"/>
      <c r="F580" s="50" t="s">
        <v>837</v>
      </c>
      <c r="G580" s="149">
        <v>9785912822353</v>
      </c>
      <c r="H580" s="67">
        <v>26</v>
      </c>
      <c r="I580" s="71">
        <f t="shared" si="306"/>
        <v>13</v>
      </c>
      <c r="J580" s="78" t="s">
        <v>705</v>
      </c>
      <c r="K580" s="90">
        <v>100</v>
      </c>
      <c r="L580" s="117"/>
      <c r="M580" s="106">
        <f t="shared" si="307"/>
        <v>0</v>
      </c>
      <c r="N580" s="56">
        <f t="shared" ref="N580:N585" si="310">L580*2.2/100</f>
        <v>0</v>
      </c>
      <c r="O580" s="56">
        <f t="shared" si="308"/>
        <v>0</v>
      </c>
      <c r="P580" s="179">
        <f t="shared" si="309"/>
        <v>0</v>
      </c>
      <c r="R580" s="56"/>
    </row>
    <row r="581" spans="1:18" s="2" customFormat="1" ht="111.75" customHeight="1" x14ac:dyDescent="0.3">
      <c r="A581" s="5">
        <f>A580+1</f>
        <v>3</v>
      </c>
      <c r="B581" s="14" t="s">
        <v>21</v>
      </c>
      <c r="C581" s="25"/>
      <c r="D581" s="40" t="s">
        <v>361</v>
      </c>
      <c r="E581" s="24"/>
      <c r="F581" s="50" t="s">
        <v>875</v>
      </c>
      <c r="G581" s="149">
        <v>9785912822322</v>
      </c>
      <c r="H581" s="67">
        <v>26</v>
      </c>
      <c r="I581" s="71">
        <f t="shared" si="306"/>
        <v>13</v>
      </c>
      <c r="J581" s="78"/>
      <c r="K581" s="90">
        <v>100</v>
      </c>
      <c r="L581" s="117"/>
      <c r="M581" s="106">
        <f t="shared" si="307"/>
        <v>0</v>
      </c>
      <c r="N581" s="56">
        <f t="shared" si="310"/>
        <v>0</v>
      </c>
      <c r="O581" s="56">
        <f t="shared" si="308"/>
        <v>0</v>
      </c>
      <c r="P581" s="179">
        <f t="shared" si="309"/>
        <v>0</v>
      </c>
      <c r="R581" s="56"/>
    </row>
    <row r="582" spans="1:18" s="2" customFormat="1" ht="111.75" customHeight="1" x14ac:dyDescent="0.3">
      <c r="A582" s="5">
        <f t="shared" ref="A582:A587" si="311">A581+1</f>
        <v>4</v>
      </c>
      <c r="B582" s="14" t="s">
        <v>22</v>
      </c>
      <c r="C582" s="25"/>
      <c r="D582" s="40" t="s">
        <v>51</v>
      </c>
      <c r="E582" s="46" t="s">
        <v>470</v>
      </c>
      <c r="F582" s="50" t="s">
        <v>878</v>
      </c>
      <c r="G582" s="112">
        <v>9785912825507</v>
      </c>
      <c r="H582" s="67">
        <v>29</v>
      </c>
      <c r="I582" s="71">
        <f t="shared" si="306"/>
        <v>14.5</v>
      </c>
      <c r="J582" s="78" t="s">
        <v>542</v>
      </c>
      <c r="K582" s="90">
        <v>100</v>
      </c>
      <c r="L582" s="117"/>
      <c r="M582" s="106">
        <f t="shared" si="307"/>
        <v>0</v>
      </c>
      <c r="N582" s="56">
        <f t="shared" si="310"/>
        <v>0</v>
      </c>
      <c r="O582" s="56">
        <f t="shared" si="308"/>
        <v>0</v>
      </c>
      <c r="P582" s="179">
        <f t="shared" si="309"/>
        <v>0</v>
      </c>
      <c r="R582" s="56"/>
    </row>
    <row r="583" spans="1:18" s="2" customFormat="1" ht="111.75" customHeight="1" x14ac:dyDescent="0.3">
      <c r="A583" s="5">
        <f t="shared" si="311"/>
        <v>5</v>
      </c>
      <c r="B583" s="14" t="s">
        <v>22</v>
      </c>
      <c r="C583" s="25"/>
      <c r="D583" s="40" t="s">
        <v>378</v>
      </c>
      <c r="E583" s="29"/>
      <c r="F583" s="50" t="s">
        <v>878</v>
      </c>
      <c r="G583" s="112">
        <v>9785912820175</v>
      </c>
      <c r="H583" s="67">
        <v>29</v>
      </c>
      <c r="I583" s="71">
        <f t="shared" si="306"/>
        <v>14.5</v>
      </c>
      <c r="J583" s="78" t="s">
        <v>542</v>
      </c>
      <c r="K583" s="90">
        <v>100</v>
      </c>
      <c r="L583" s="117"/>
      <c r="M583" s="106">
        <f t="shared" si="307"/>
        <v>0</v>
      </c>
      <c r="N583" s="56">
        <f t="shared" si="310"/>
        <v>0</v>
      </c>
      <c r="O583" s="56">
        <f t="shared" si="308"/>
        <v>0</v>
      </c>
      <c r="P583" s="179">
        <f t="shared" si="309"/>
        <v>0</v>
      </c>
      <c r="R583" s="56"/>
    </row>
    <row r="584" spans="1:18" s="2" customFormat="1" ht="111.75" customHeight="1" x14ac:dyDescent="0.3">
      <c r="A584" s="5">
        <f t="shared" si="311"/>
        <v>6</v>
      </c>
      <c r="B584" s="14"/>
      <c r="C584" s="25"/>
      <c r="D584" s="40" t="s">
        <v>290</v>
      </c>
      <c r="E584" s="29"/>
      <c r="F584" s="50" t="s">
        <v>877</v>
      </c>
      <c r="G584" s="149">
        <v>9785912825538</v>
      </c>
      <c r="H584" s="67">
        <v>26</v>
      </c>
      <c r="I584" s="71">
        <f t="shared" si="306"/>
        <v>13</v>
      </c>
      <c r="J584" s="78" t="s">
        <v>705</v>
      </c>
      <c r="K584" s="90">
        <v>100</v>
      </c>
      <c r="L584" s="117"/>
      <c r="M584" s="106">
        <f t="shared" si="307"/>
        <v>0</v>
      </c>
      <c r="N584" s="56">
        <f t="shared" si="310"/>
        <v>0</v>
      </c>
      <c r="O584" s="56">
        <f t="shared" si="308"/>
        <v>0</v>
      </c>
      <c r="P584" s="179">
        <f t="shared" si="309"/>
        <v>0</v>
      </c>
      <c r="R584" s="56"/>
    </row>
    <row r="585" spans="1:18" s="2" customFormat="1" ht="111.75" customHeight="1" x14ac:dyDescent="0.3">
      <c r="A585" s="5">
        <f t="shared" si="311"/>
        <v>7</v>
      </c>
      <c r="B585" s="14"/>
      <c r="C585" s="26" t="s">
        <v>30</v>
      </c>
      <c r="D585" s="40" t="s">
        <v>722</v>
      </c>
      <c r="E585" s="29"/>
      <c r="F585" s="50" t="s">
        <v>879</v>
      </c>
      <c r="G585" s="112">
        <v>9785912828768</v>
      </c>
      <c r="H585" s="67">
        <v>26</v>
      </c>
      <c r="I585" s="71">
        <f t="shared" si="306"/>
        <v>13</v>
      </c>
      <c r="J585" s="78" t="s">
        <v>705</v>
      </c>
      <c r="K585" s="90">
        <v>100</v>
      </c>
      <c r="L585" s="117"/>
      <c r="M585" s="106">
        <f t="shared" si="307"/>
        <v>0</v>
      </c>
      <c r="N585" s="56">
        <f t="shared" si="310"/>
        <v>0</v>
      </c>
      <c r="O585" s="56">
        <f t="shared" si="308"/>
        <v>0</v>
      </c>
      <c r="P585" s="179">
        <f t="shared" si="309"/>
        <v>0</v>
      </c>
      <c r="R585" s="162"/>
    </row>
    <row r="586" spans="1:18" s="10" customFormat="1" ht="111.75" customHeight="1" x14ac:dyDescent="0.3">
      <c r="A586" s="5">
        <f t="shared" si="311"/>
        <v>8</v>
      </c>
      <c r="B586" s="17" t="s">
        <v>17</v>
      </c>
      <c r="C586" s="26" t="s">
        <v>30</v>
      </c>
      <c r="D586" s="40" t="s">
        <v>269</v>
      </c>
      <c r="E586" s="46" t="s">
        <v>470</v>
      </c>
      <c r="F586" s="50" t="s">
        <v>718</v>
      </c>
      <c r="G586" s="148">
        <v>9785000337004</v>
      </c>
      <c r="H586" s="65">
        <v>155</v>
      </c>
      <c r="I586" s="71">
        <f>ROUND((100-$L$4)/100*H586,1)</f>
        <v>77.5</v>
      </c>
      <c r="J586" s="79" t="s">
        <v>540</v>
      </c>
      <c r="K586" s="90">
        <v>100</v>
      </c>
      <c r="L586" s="117"/>
      <c r="M586" s="106">
        <f>L586*I586</f>
        <v>0</v>
      </c>
      <c r="N586" s="56">
        <f>L586*12.5/100</f>
        <v>0</v>
      </c>
      <c r="O586" s="56">
        <f t="shared" si="308"/>
        <v>0</v>
      </c>
      <c r="P586" s="179">
        <f t="shared" si="309"/>
        <v>0</v>
      </c>
      <c r="R586" s="162"/>
    </row>
    <row r="587" spans="1:18" s="10" customFormat="1" ht="95.25" customHeight="1" x14ac:dyDescent="0.3">
      <c r="A587" s="5">
        <f t="shared" si="311"/>
        <v>9</v>
      </c>
      <c r="B587" s="17"/>
      <c r="C587" s="26" t="s">
        <v>30</v>
      </c>
      <c r="D587" s="40" t="s">
        <v>69</v>
      </c>
      <c r="E587" s="29"/>
      <c r="F587" s="50" t="s">
        <v>718</v>
      </c>
      <c r="G587" s="148">
        <v>9785000336991</v>
      </c>
      <c r="H587" s="65">
        <v>155</v>
      </c>
      <c r="I587" s="71">
        <f>ROUND((100-$L$4)/100*H587,1)</f>
        <v>77.5</v>
      </c>
      <c r="J587" s="79" t="s">
        <v>540</v>
      </c>
      <c r="K587" s="90">
        <v>100</v>
      </c>
      <c r="L587" s="117"/>
      <c r="M587" s="106">
        <f>L587*I587</f>
        <v>0</v>
      </c>
      <c r="N587" s="56">
        <f>L587*12.5/100</f>
        <v>0</v>
      </c>
      <c r="O587" s="56">
        <f t="shared" si="308"/>
        <v>0</v>
      </c>
      <c r="P587" s="179">
        <f t="shared" si="309"/>
        <v>0</v>
      </c>
      <c r="R587" s="56"/>
    </row>
    <row r="588" spans="1:18" s="2" customFormat="1" ht="59.25" customHeight="1" x14ac:dyDescent="0.3">
      <c r="A588" s="291" t="s">
        <v>611</v>
      </c>
      <c r="B588" s="292"/>
      <c r="C588" s="292"/>
      <c r="D588" s="292"/>
      <c r="E588" s="202"/>
      <c r="F588" s="289" t="s">
        <v>612</v>
      </c>
      <c r="G588" s="289"/>
      <c r="H588" s="289"/>
      <c r="I588" s="289"/>
      <c r="J588" s="289"/>
      <c r="K588" s="290"/>
      <c r="L588" s="124"/>
      <c r="M588" s="106"/>
      <c r="N588" s="56"/>
      <c r="O588" s="56"/>
      <c r="P588" s="56"/>
      <c r="R588" s="56"/>
    </row>
    <row r="589" spans="1:18" s="2" customFormat="1" ht="111.75" customHeight="1" x14ac:dyDescent="0.3">
      <c r="A589" s="6">
        <v>1</v>
      </c>
      <c r="B589" s="14" t="s">
        <v>20</v>
      </c>
      <c r="C589" s="30"/>
      <c r="D589" s="40" t="s">
        <v>326</v>
      </c>
      <c r="E589" s="46" t="s">
        <v>470</v>
      </c>
      <c r="F589" s="50" t="s">
        <v>497</v>
      </c>
      <c r="G589" s="149">
        <v>9785912826856</v>
      </c>
      <c r="H589" s="67">
        <v>35</v>
      </c>
      <c r="I589" s="71">
        <f t="shared" ref="I589:I610" si="312">ROUND((100-$L$4)/100*H589,1)</f>
        <v>17.5</v>
      </c>
      <c r="J589" s="78" t="s">
        <v>541</v>
      </c>
      <c r="K589" s="90">
        <v>100</v>
      </c>
      <c r="L589" s="117"/>
      <c r="M589" s="106">
        <f>L589*I589</f>
        <v>0</v>
      </c>
      <c r="N589" s="56">
        <f t="shared" ref="N589:N610" si="313">L589*2.8/100</f>
        <v>0</v>
      </c>
      <c r="O589" s="56">
        <f t="shared" ref="O589:O610" si="314">TRUNC(L589/K589,0)*K589</f>
        <v>0</v>
      </c>
      <c r="P589" s="179">
        <f t="shared" ref="P589:P610" si="315">L589-O589</f>
        <v>0</v>
      </c>
      <c r="R589" s="56"/>
    </row>
    <row r="590" spans="1:18" s="2" customFormat="1" ht="111.75" customHeight="1" x14ac:dyDescent="0.3">
      <c r="A590" s="6">
        <f>A589+1</f>
        <v>2</v>
      </c>
      <c r="B590" s="14"/>
      <c r="C590" s="26" t="s">
        <v>30</v>
      </c>
      <c r="D590" s="40" t="s">
        <v>846</v>
      </c>
      <c r="E590" s="49"/>
      <c r="F590" s="50" t="s">
        <v>497</v>
      </c>
      <c r="G590" s="149">
        <v>9785912823961</v>
      </c>
      <c r="H590" s="67">
        <v>35</v>
      </c>
      <c r="I590" s="71">
        <f>ROUND((100-$L$4)/100*H590,1)</f>
        <v>17.5</v>
      </c>
      <c r="J590" s="78" t="s">
        <v>852</v>
      </c>
      <c r="K590" s="90">
        <v>100</v>
      </c>
      <c r="L590" s="117"/>
      <c r="M590" s="106">
        <f>L590*I590</f>
        <v>0</v>
      </c>
      <c r="N590" s="56">
        <f t="shared" si="313"/>
        <v>0</v>
      </c>
      <c r="O590" s="56">
        <f t="shared" si="314"/>
        <v>0</v>
      </c>
      <c r="P590" s="179">
        <f t="shared" si="315"/>
        <v>0</v>
      </c>
      <c r="R590" s="56"/>
    </row>
    <row r="591" spans="1:18" s="2" customFormat="1" ht="111.75" customHeight="1" x14ac:dyDescent="0.3">
      <c r="A591" s="6">
        <f>A590+1</f>
        <v>3</v>
      </c>
      <c r="B591" s="14" t="s">
        <v>20</v>
      </c>
      <c r="C591" s="26" t="s">
        <v>30</v>
      </c>
      <c r="D591" s="40" t="s">
        <v>329</v>
      </c>
      <c r="E591" s="46" t="s">
        <v>470</v>
      </c>
      <c r="F591" s="50" t="s">
        <v>497</v>
      </c>
      <c r="G591" s="149">
        <v>9785912823473</v>
      </c>
      <c r="H591" s="67">
        <v>35</v>
      </c>
      <c r="I591" s="71">
        <f t="shared" si="312"/>
        <v>17.5</v>
      </c>
      <c r="J591" s="78" t="s">
        <v>852</v>
      </c>
      <c r="K591" s="90">
        <v>100</v>
      </c>
      <c r="L591" s="117"/>
      <c r="M591" s="106">
        <f t="shared" ref="M591:M610" si="316">L591*I591</f>
        <v>0</v>
      </c>
      <c r="N591" s="56">
        <f t="shared" si="313"/>
        <v>0</v>
      </c>
      <c r="O591" s="56">
        <f t="shared" si="314"/>
        <v>0</v>
      </c>
      <c r="P591" s="179">
        <f t="shared" si="315"/>
        <v>0</v>
      </c>
      <c r="R591" s="56"/>
    </row>
    <row r="592" spans="1:18" s="2" customFormat="1" ht="111.75" customHeight="1" x14ac:dyDescent="0.3">
      <c r="A592" s="6">
        <f t="shared" ref="A592:A610" si="317">A591+1</f>
        <v>4</v>
      </c>
      <c r="B592" s="14"/>
      <c r="C592" s="28"/>
      <c r="D592" s="40" t="s">
        <v>330</v>
      </c>
      <c r="E592" s="29"/>
      <c r="F592" s="50" t="s">
        <v>497</v>
      </c>
      <c r="G592" s="112">
        <v>9785912823978</v>
      </c>
      <c r="H592" s="67">
        <v>35</v>
      </c>
      <c r="I592" s="71">
        <f>ROUND((100-$L$4)/100*H592,1)</f>
        <v>17.5</v>
      </c>
      <c r="J592" s="78" t="s">
        <v>541</v>
      </c>
      <c r="K592" s="92">
        <v>100</v>
      </c>
      <c r="L592" s="117"/>
      <c r="M592" s="106">
        <f t="shared" si="316"/>
        <v>0</v>
      </c>
      <c r="N592" s="56">
        <f t="shared" si="313"/>
        <v>0</v>
      </c>
      <c r="O592" s="56">
        <f t="shared" si="314"/>
        <v>0</v>
      </c>
      <c r="P592" s="179">
        <f t="shared" si="315"/>
        <v>0</v>
      </c>
      <c r="R592" s="56"/>
    </row>
    <row r="593" spans="1:18" s="2" customFormat="1" ht="111.75" customHeight="1" x14ac:dyDescent="0.3">
      <c r="A593" s="6">
        <f t="shared" si="317"/>
        <v>5</v>
      </c>
      <c r="B593" s="14" t="s">
        <v>20</v>
      </c>
      <c r="C593" s="26" t="s">
        <v>30</v>
      </c>
      <c r="D593" s="40" t="s">
        <v>331</v>
      </c>
      <c r="E593" s="46" t="s">
        <v>470</v>
      </c>
      <c r="F593" s="50" t="s">
        <v>497</v>
      </c>
      <c r="G593" s="149">
        <v>9785912823985</v>
      </c>
      <c r="H593" s="67">
        <v>35</v>
      </c>
      <c r="I593" s="71">
        <f>ROUND((100-$L$4)/100*H593,1)</f>
        <v>17.5</v>
      </c>
      <c r="J593" s="78" t="s">
        <v>542</v>
      </c>
      <c r="K593" s="90">
        <v>100</v>
      </c>
      <c r="L593" s="117"/>
      <c r="M593" s="106">
        <f t="shared" si="316"/>
        <v>0</v>
      </c>
      <c r="N593" s="56">
        <f t="shared" si="313"/>
        <v>0</v>
      </c>
      <c r="O593" s="56">
        <f t="shared" si="314"/>
        <v>0</v>
      </c>
      <c r="P593" s="179">
        <f t="shared" si="315"/>
        <v>0</v>
      </c>
      <c r="R593" s="53"/>
    </row>
    <row r="594" spans="1:18" s="20" customFormat="1" ht="111.75" customHeight="1" x14ac:dyDescent="0.3">
      <c r="A594" s="6">
        <f t="shared" si="317"/>
        <v>6</v>
      </c>
      <c r="B594" s="14"/>
      <c r="C594" s="30"/>
      <c r="D594" s="40" t="s">
        <v>332</v>
      </c>
      <c r="E594" s="46" t="s">
        <v>470</v>
      </c>
      <c r="F594" s="50" t="s">
        <v>497</v>
      </c>
      <c r="G594" s="149">
        <v>9785912828485</v>
      </c>
      <c r="H594" s="67">
        <v>35</v>
      </c>
      <c r="I594" s="71">
        <f>ROUND((100-$L$4)/100*H594,1)</f>
        <v>17.5</v>
      </c>
      <c r="J594" s="78" t="s">
        <v>541</v>
      </c>
      <c r="K594" s="90">
        <v>100</v>
      </c>
      <c r="L594" s="117"/>
      <c r="M594" s="106">
        <f t="shared" si="316"/>
        <v>0</v>
      </c>
      <c r="N594" s="56">
        <f t="shared" si="313"/>
        <v>0</v>
      </c>
      <c r="O594" s="56">
        <f t="shared" si="314"/>
        <v>0</v>
      </c>
      <c r="P594" s="179">
        <f t="shared" si="315"/>
        <v>0</v>
      </c>
      <c r="R594" s="53"/>
    </row>
    <row r="595" spans="1:18" s="20" customFormat="1" ht="111.75" customHeight="1" x14ac:dyDescent="0.3">
      <c r="A595" s="6">
        <f t="shared" si="317"/>
        <v>7</v>
      </c>
      <c r="B595" s="14"/>
      <c r="C595" s="28"/>
      <c r="D595" s="40" t="s">
        <v>333</v>
      </c>
      <c r="E595" s="53"/>
      <c r="F595" s="50" t="s">
        <v>497</v>
      </c>
      <c r="G595" s="112">
        <v>9785912823992</v>
      </c>
      <c r="H595" s="67">
        <v>35</v>
      </c>
      <c r="I595" s="71">
        <f>ROUND((100-$L$4)/100*H595,1)</f>
        <v>17.5</v>
      </c>
      <c r="J595" s="78" t="s">
        <v>541</v>
      </c>
      <c r="K595" s="92">
        <v>100</v>
      </c>
      <c r="L595" s="117"/>
      <c r="M595" s="106">
        <f t="shared" si="316"/>
        <v>0</v>
      </c>
      <c r="N595" s="53">
        <f t="shared" si="313"/>
        <v>0</v>
      </c>
      <c r="O595" s="56">
        <f t="shared" si="314"/>
        <v>0</v>
      </c>
      <c r="P595" s="179">
        <f t="shared" si="315"/>
        <v>0</v>
      </c>
      <c r="R595" s="56"/>
    </row>
    <row r="596" spans="1:18" s="2" customFormat="1" ht="111.75" customHeight="1" x14ac:dyDescent="0.3">
      <c r="A596" s="6">
        <f t="shared" si="317"/>
        <v>8</v>
      </c>
      <c r="B596" s="14"/>
      <c r="C596" s="26" t="s">
        <v>30</v>
      </c>
      <c r="D596" s="40" t="s">
        <v>847</v>
      </c>
      <c r="E596" s="53"/>
      <c r="F596" s="50" t="s">
        <v>497</v>
      </c>
      <c r="G596" s="112">
        <v>9785912823497</v>
      </c>
      <c r="H596" s="67">
        <v>35</v>
      </c>
      <c r="I596" s="71">
        <f>ROUND((100-$L$4)/100*H596,1)</f>
        <v>17.5</v>
      </c>
      <c r="J596" s="78" t="s">
        <v>852</v>
      </c>
      <c r="K596" s="90">
        <v>100</v>
      </c>
      <c r="L596" s="117"/>
      <c r="M596" s="106">
        <f>L596*I596</f>
        <v>0</v>
      </c>
      <c r="N596" s="56">
        <f t="shared" si="313"/>
        <v>0</v>
      </c>
      <c r="O596" s="56">
        <f t="shared" si="314"/>
        <v>0</v>
      </c>
      <c r="P596" s="179">
        <f t="shared" si="315"/>
        <v>0</v>
      </c>
      <c r="R596" s="56"/>
    </row>
    <row r="597" spans="1:18" s="2" customFormat="1" ht="111.75" customHeight="1" x14ac:dyDescent="0.3">
      <c r="A597" s="6">
        <f t="shared" si="317"/>
        <v>9</v>
      </c>
      <c r="B597" s="14" t="s">
        <v>20</v>
      </c>
      <c r="C597" s="26" t="s">
        <v>30</v>
      </c>
      <c r="D597" s="40" t="s">
        <v>335</v>
      </c>
      <c r="E597" s="46" t="s">
        <v>470</v>
      </c>
      <c r="F597" s="50" t="s">
        <v>497</v>
      </c>
      <c r="G597" s="149">
        <v>9785912826849</v>
      </c>
      <c r="H597" s="67">
        <v>35</v>
      </c>
      <c r="I597" s="71">
        <f t="shared" si="312"/>
        <v>17.5</v>
      </c>
      <c r="J597" s="78" t="s">
        <v>542</v>
      </c>
      <c r="K597" s="90">
        <v>100</v>
      </c>
      <c r="L597" s="117"/>
      <c r="M597" s="106">
        <f t="shared" si="316"/>
        <v>0</v>
      </c>
      <c r="N597" s="56">
        <f t="shared" si="313"/>
        <v>0</v>
      </c>
      <c r="O597" s="56">
        <f t="shared" si="314"/>
        <v>0</v>
      </c>
      <c r="P597" s="179">
        <f t="shared" si="315"/>
        <v>0</v>
      </c>
      <c r="R597" s="56"/>
    </row>
    <row r="598" spans="1:18" s="2" customFormat="1" ht="111.75" customHeight="1" x14ac:dyDescent="0.3">
      <c r="A598" s="6">
        <f t="shared" si="317"/>
        <v>10</v>
      </c>
      <c r="B598" s="14"/>
      <c r="C598" s="30"/>
      <c r="D598" s="40" t="s">
        <v>336</v>
      </c>
      <c r="E598" s="46" t="s">
        <v>470</v>
      </c>
      <c r="F598" s="50" t="s">
        <v>497</v>
      </c>
      <c r="G598" s="149">
        <v>9785912823633</v>
      </c>
      <c r="H598" s="67">
        <v>35</v>
      </c>
      <c r="I598" s="71">
        <f t="shared" si="312"/>
        <v>17.5</v>
      </c>
      <c r="J598" s="78" t="s">
        <v>541</v>
      </c>
      <c r="K598" s="90">
        <v>100</v>
      </c>
      <c r="L598" s="117"/>
      <c r="M598" s="106">
        <f t="shared" si="316"/>
        <v>0</v>
      </c>
      <c r="N598" s="56">
        <f t="shared" si="313"/>
        <v>0</v>
      </c>
      <c r="O598" s="56">
        <f t="shared" si="314"/>
        <v>0</v>
      </c>
      <c r="P598" s="179">
        <f t="shared" si="315"/>
        <v>0</v>
      </c>
      <c r="R598" s="56"/>
    </row>
    <row r="599" spans="1:18" s="2" customFormat="1" ht="111.75" customHeight="1" x14ac:dyDescent="0.3">
      <c r="A599" s="6">
        <f t="shared" si="317"/>
        <v>11</v>
      </c>
      <c r="B599" s="14"/>
      <c r="C599" s="30"/>
      <c r="D599" s="40" t="s">
        <v>337</v>
      </c>
      <c r="E599" s="48"/>
      <c r="F599" s="50" t="s">
        <v>499</v>
      </c>
      <c r="G599" s="149">
        <v>9785912825859</v>
      </c>
      <c r="H599" s="67">
        <v>35</v>
      </c>
      <c r="I599" s="71">
        <f t="shared" si="312"/>
        <v>17.5</v>
      </c>
      <c r="J599" s="78" t="s">
        <v>541</v>
      </c>
      <c r="K599" s="90">
        <v>100</v>
      </c>
      <c r="L599" s="117"/>
      <c r="M599" s="106">
        <f t="shared" si="316"/>
        <v>0</v>
      </c>
      <c r="N599" s="56">
        <f t="shared" si="313"/>
        <v>0</v>
      </c>
      <c r="O599" s="56">
        <f t="shared" si="314"/>
        <v>0</v>
      </c>
      <c r="P599" s="179">
        <f t="shared" si="315"/>
        <v>0</v>
      </c>
      <c r="R599" s="56"/>
    </row>
    <row r="600" spans="1:18" s="2" customFormat="1" ht="111.75" customHeight="1" x14ac:dyDescent="0.3">
      <c r="A600" s="6">
        <f t="shared" si="317"/>
        <v>12</v>
      </c>
      <c r="B600" s="14" t="s">
        <v>20</v>
      </c>
      <c r="C600" s="30"/>
      <c r="D600" s="40" t="s">
        <v>338</v>
      </c>
      <c r="E600" s="29"/>
      <c r="F600" s="50" t="s">
        <v>497</v>
      </c>
      <c r="G600" s="149">
        <v>9785912823626</v>
      </c>
      <c r="H600" s="67">
        <v>35</v>
      </c>
      <c r="I600" s="71">
        <f t="shared" si="312"/>
        <v>17.5</v>
      </c>
      <c r="J600" s="78" t="s">
        <v>541</v>
      </c>
      <c r="K600" s="90">
        <v>100</v>
      </c>
      <c r="L600" s="117"/>
      <c r="M600" s="106">
        <f t="shared" si="316"/>
        <v>0</v>
      </c>
      <c r="N600" s="56">
        <f t="shared" si="313"/>
        <v>0</v>
      </c>
      <c r="O600" s="56">
        <f t="shared" si="314"/>
        <v>0</v>
      </c>
      <c r="P600" s="179">
        <f t="shared" si="315"/>
        <v>0</v>
      </c>
      <c r="R600" s="53"/>
    </row>
    <row r="601" spans="1:18" s="20" customFormat="1" ht="111.75" customHeight="1" x14ac:dyDescent="0.3">
      <c r="A601" s="6">
        <f t="shared" si="317"/>
        <v>13</v>
      </c>
      <c r="B601" s="14" t="s">
        <v>20</v>
      </c>
      <c r="C601" s="30"/>
      <c r="D601" s="40" t="s">
        <v>339</v>
      </c>
      <c r="E601" s="29"/>
      <c r="F601" s="50" t="s">
        <v>499</v>
      </c>
      <c r="G601" s="149">
        <v>9785912826863</v>
      </c>
      <c r="H601" s="67">
        <v>35</v>
      </c>
      <c r="I601" s="71">
        <f t="shared" si="312"/>
        <v>17.5</v>
      </c>
      <c r="J601" s="78" t="s">
        <v>541</v>
      </c>
      <c r="K601" s="90">
        <v>100</v>
      </c>
      <c r="L601" s="117"/>
      <c r="M601" s="106">
        <f t="shared" si="316"/>
        <v>0</v>
      </c>
      <c r="N601" s="56">
        <f t="shared" si="313"/>
        <v>0</v>
      </c>
      <c r="O601" s="56">
        <f t="shared" si="314"/>
        <v>0</v>
      </c>
      <c r="P601" s="179">
        <f t="shared" si="315"/>
        <v>0</v>
      </c>
      <c r="R601" s="56"/>
    </row>
    <row r="602" spans="1:18" s="2" customFormat="1" ht="111.75" customHeight="1" x14ac:dyDescent="0.3">
      <c r="A602" s="6">
        <f t="shared" si="317"/>
        <v>14</v>
      </c>
      <c r="B602" s="14" t="s">
        <v>20</v>
      </c>
      <c r="C602" s="28"/>
      <c r="D602" s="40" t="s">
        <v>340</v>
      </c>
      <c r="E602" s="31"/>
      <c r="F602" s="50" t="s">
        <v>497</v>
      </c>
      <c r="G602" s="112">
        <v>9785912824111</v>
      </c>
      <c r="H602" s="67">
        <v>35</v>
      </c>
      <c r="I602" s="71">
        <f>ROUND((100-$L$4)/100*H602,1)</f>
        <v>17.5</v>
      </c>
      <c r="J602" s="78"/>
      <c r="K602" s="92">
        <v>100</v>
      </c>
      <c r="L602" s="117"/>
      <c r="M602" s="106">
        <f t="shared" si="316"/>
        <v>0</v>
      </c>
      <c r="N602" s="53">
        <f t="shared" si="313"/>
        <v>0</v>
      </c>
      <c r="O602" s="56">
        <f t="shared" si="314"/>
        <v>0</v>
      </c>
      <c r="P602" s="179">
        <f t="shared" si="315"/>
        <v>0</v>
      </c>
      <c r="R602" s="56"/>
    </row>
    <row r="603" spans="1:18" s="2" customFormat="1" ht="111.75" customHeight="1" x14ac:dyDescent="0.3">
      <c r="A603" s="6">
        <f t="shared" si="317"/>
        <v>15</v>
      </c>
      <c r="B603" s="14" t="s">
        <v>20</v>
      </c>
      <c r="C603" s="30"/>
      <c r="D603" s="40" t="s">
        <v>341</v>
      </c>
      <c r="E603" s="47"/>
      <c r="F603" s="50" t="s">
        <v>497</v>
      </c>
      <c r="G603" s="149">
        <v>9785912826924</v>
      </c>
      <c r="H603" s="67">
        <v>35</v>
      </c>
      <c r="I603" s="71">
        <f t="shared" si="312"/>
        <v>17.5</v>
      </c>
      <c r="J603" s="78" t="s">
        <v>541</v>
      </c>
      <c r="K603" s="90">
        <v>100</v>
      </c>
      <c r="L603" s="117"/>
      <c r="M603" s="106">
        <f t="shared" si="316"/>
        <v>0</v>
      </c>
      <c r="N603" s="56">
        <f t="shared" si="313"/>
        <v>0</v>
      </c>
      <c r="O603" s="56">
        <f t="shared" si="314"/>
        <v>0</v>
      </c>
      <c r="P603" s="179">
        <f t="shared" si="315"/>
        <v>0</v>
      </c>
      <c r="R603" s="53"/>
    </row>
    <row r="604" spans="1:18" s="20" customFormat="1" ht="111.75" customHeight="1" x14ac:dyDescent="0.3">
      <c r="A604" s="6">
        <f t="shared" si="317"/>
        <v>16</v>
      </c>
      <c r="B604" s="14" t="s">
        <v>20</v>
      </c>
      <c r="C604" s="30"/>
      <c r="D604" s="40" t="s">
        <v>342</v>
      </c>
      <c r="E604" s="46" t="s">
        <v>470</v>
      </c>
      <c r="F604" s="50" t="s">
        <v>499</v>
      </c>
      <c r="G604" s="149">
        <v>9785912823602</v>
      </c>
      <c r="H604" s="67">
        <v>35</v>
      </c>
      <c r="I604" s="71">
        <f t="shared" si="312"/>
        <v>17.5</v>
      </c>
      <c r="J604" s="78" t="s">
        <v>541</v>
      </c>
      <c r="K604" s="90">
        <v>100</v>
      </c>
      <c r="L604" s="117"/>
      <c r="M604" s="106">
        <f t="shared" si="316"/>
        <v>0</v>
      </c>
      <c r="N604" s="56">
        <f t="shared" si="313"/>
        <v>0</v>
      </c>
      <c r="O604" s="56">
        <f t="shared" si="314"/>
        <v>0</v>
      </c>
      <c r="P604" s="179">
        <f t="shared" si="315"/>
        <v>0</v>
      </c>
      <c r="R604" s="56"/>
    </row>
    <row r="605" spans="1:18" s="2" customFormat="1" ht="111.75" customHeight="1" x14ac:dyDescent="0.3">
      <c r="A605" s="6">
        <f t="shared" si="317"/>
        <v>17</v>
      </c>
      <c r="B605" s="14"/>
      <c r="C605" s="28"/>
      <c r="D605" s="40" t="s">
        <v>343</v>
      </c>
      <c r="E605" s="46" t="s">
        <v>470</v>
      </c>
      <c r="F605" s="50" t="s">
        <v>497</v>
      </c>
      <c r="G605" s="112">
        <v>9785912824128</v>
      </c>
      <c r="H605" s="67">
        <v>35</v>
      </c>
      <c r="I605" s="71">
        <f>ROUND((100-$L$4)/100*H605,1)</f>
        <v>17.5</v>
      </c>
      <c r="J605" s="78" t="s">
        <v>541</v>
      </c>
      <c r="K605" s="92">
        <v>100</v>
      </c>
      <c r="L605" s="117"/>
      <c r="M605" s="106">
        <f t="shared" si="316"/>
        <v>0</v>
      </c>
      <c r="N605" s="53">
        <f t="shared" si="313"/>
        <v>0</v>
      </c>
      <c r="O605" s="56">
        <f t="shared" si="314"/>
        <v>0</v>
      </c>
      <c r="P605" s="179">
        <f t="shared" si="315"/>
        <v>0</v>
      </c>
      <c r="R605" s="56"/>
    </row>
    <row r="606" spans="1:18" s="2" customFormat="1" ht="111.75" customHeight="1" x14ac:dyDescent="0.3">
      <c r="A606" s="6">
        <f t="shared" si="317"/>
        <v>18</v>
      </c>
      <c r="B606" s="14" t="s">
        <v>20</v>
      </c>
      <c r="C606" s="30"/>
      <c r="D606" s="40" t="s">
        <v>344</v>
      </c>
      <c r="E606" s="29"/>
      <c r="F606" s="50" t="s">
        <v>497</v>
      </c>
      <c r="G606" s="149">
        <v>9785912827525</v>
      </c>
      <c r="H606" s="67">
        <v>35</v>
      </c>
      <c r="I606" s="71">
        <f t="shared" si="312"/>
        <v>17.5</v>
      </c>
      <c r="J606" s="78" t="s">
        <v>541</v>
      </c>
      <c r="K606" s="90">
        <v>100</v>
      </c>
      <c r="L606" s="117"/>
      <c r="M606" s="106">
        <f t="shared" si="316"/>
        <v>0</v>
      </c>
      <c r="N606" s="56">
        <f t="shared" si="313"/>
        <v>0</v>
      </c>
      <c r="O606" s="56">
        <f t="shared" si="314"/>
        <v>0</v>
      </c>
      <c r="P606" s="179">
        <f t="shared" si="315"/>
        <v>0</v>
      </c>
      <c r="R606" s="56"/>
    </row>
    <row r="607" spans="1:18" s="2" customFormat="1" ht="111.75" customHeight="1" x14ac:dyDescent="0.3">
      <c r="A607" s="6">
        <f t="shared" si="317"/>
        <v>19</v>
      </c>
      <c r="B607" s="14" t="s">
        <v>20</v>
      </c>
      <c r="C607" s="23"/>
      <c r="D607" s="40" t="s">
        <v>345</v>
      </c>
      <c r="E607" s="46" t="s">
        <v>470</v>
      </c>
      <c r="F607" s="50" t="s">
        <v>497</v>
      </c>
      <c r="G607" s="149">
        <v>9785912826832</v>
      </c>
      <c r="H607" s="67">
        <v>35</v>
      </c>
      <c r="I607" s="71">
        <f t="shared" si="312"/>
        <v>17.5</v>
      </c>
      <c r="J607" s="78" t="s">
        <v>543</v>
      </c>
      <c r="K607" s="90">
        <v>100</v>
      </c>
      <c r="L607" s="117"/>
      <c r="M607" s="106">
        <f t="shared" si="316"/>
        <v>0</v>
      </c>
      <c r="N607" s="56">
        <f t="shared" si="313"/>
        <v>0</v>
      </c>
      <c r="O607" s="56">
        <f t="shared" si="314"/>
        <v>0</v>
      </c>
      <c r="P607" s="179">
        <f t="shared" si="315"/>
        <v>0</v>
      </c>
      <c r="R607" s="56"/>
    </row>
    <row r="608" spans="1:18" s="2" customFormat="1" ht="111.75" customHeight="1" x14ac:dyDescent="0.3">
      <c r="A608" s="6">
        <f t="shared" si="317"/>
        <v>20</v>
      </c>
      <c r="B608" s="14" t="s">
        <v>20</v>
      </c>
      <c r="C608" s="26" t="s">
        <v>30</v>
      </c>
      <c r="D608" s="40" t="s">
        <v>346</v>
      </c>
      <c r="E608" s="29"/>
      <c r="F608" s="50" t="s">
        <v>497</v>
      </c>
      <c r="G608" s="149">
        <v>9785912825866</v>
      </c>
      <c r="H608" s="67">
        <v>35</v>
      </c>
      <c r="I608" s="71">
        <f t="shared" si="312"/>
        <v>17.5</v>
      </c>
      <c r="J608" s="78" t="s">
        <v>542</v>
      </c>
      <c r="K608" s="90">
        <v>100</v>
      </c>
      <c r="L608" s="117"/>
      <c r="M608" s="106">
        <f t="shared" si="316"/>
        <v>0</v>
      </c>
      <c r="N608" s="56">
        <f t="shared" si="313"/>
        <v>0</v>
      </c>
      <c r="O608" s="56">
        <f t="shared" si="314"/>
        <v>0</v>
      </c>
      <c r="P608" s="179">
        <f t="shared" si="315"/>
        <v>0</v>
      </c>
      <c r="R608" s="56"/>
    </row>
    <row r="609" spans="1:18" s="2" customFormat="1" ht="111.75" customHeight="1" x14ac:dyDescent="0.3">
      <c r="A609" s="6">
        <f t="shared" si="317"/>
        <v>21</v>
      </c>
      <c r="B609" s="14" t="s">
        <v>20</v>
      </c>
      <c r="C609" s="26" t="s">
        <v>30</v>
      </c>
      <c r="D609" s="40" t="s">
        <v>347</v>
      </c>
      <c r="E609" s="46" t="s">
        <v>470</v>
      </c>
      <c r="F609" s="50" t="s">
        <v>497</v>
      </c>
      <c r="G609" s="149">
        <v>9785912823619</v>
      </c>
      <c r="H609" s="67">
        <v>35</v>
      </c>
      <c r="I609" s="71">
        <f t="shared" si="312"/>
        <v>17.5</v>
      </c>
      <c r="J609" s="78" t="s">
        <v>852</v>
      </c>
      <c r="K609" s="90">
        <v>100</v>
      </c>
      <c r="L609" s="117"/>
      <c r="M609" s="106">
        <f t="shared" si="316"/>
        <v>0</v>
      </c>
      <c r="N609" s="56">
        <f t="shared" si="313"/>
        <v>0</v>
      </c>
      <c r="O609" s="56">
        <f t="shared" si="314"/>
        <v>0</v>
      </c>
      <c r="P609" s="179">
        <f t="shared" si="315"/>
        <v>0</v>
      </c>
      <c r="R609" s="56"/>
    </row>
    <row r="610" spans="1:18" s="2" customFormat="1" ht="111.75" customHeight="1" x14ac:dyDescent="0.3">
      <c r="A610" s="6">
        <f t="shared" si="317"/>
        <v>22</v>
      </c>
      <c r="B610" s="14" t="s">
        <v>20</v>
      </c>
      <c r="C610" s="26" t="s">
        <v>30</v>
      </c>
      <c r="D610" s="40" t="s">
        <v>348</v>
      </c>
      <c r="E610" s="46" t="s">
        <v>470</v>
      </c>
      <c r="F610" s="50" t="s">
        <v>497</v>
      </c>
      <c r="G610" s="149">
        <v>9785912824135</v>
      </c>
      <c r="H610" s="67">
        <v>35</v>
      </c>
      <c r="I610" s="71">
        <f t="shared" si="312"/>
        <v>17.5</v>
      </c>
      <c r="J610" s="78" t="s">
        <v>542</v>
      </c>
      <c r="K610" s="90">
        <v>100</v>
      </c>
      <c r="L610" s="117"/>
      <c r="M610" s="106">
        <f t="shared" si="316"/>
        <v>0</v>
      </c>
      <c r="N610" s="56">
        <f t="shared" si="313"/>
        <v>0</v>
      </c>
      <c r="O610" s="56">
        <f t="shared" si="314"/>
        <v>0</v>
      </c>
      <c r="P610" s="179">
        <f t="shared" si="315"/>
        <v>0</v>
      </c>
      <c r="R610" s="56"/>
    </row>
    <row r="611" spans="1:18" s="2" customFormat="1" ht="48.75" customHeight="1" x14ac:dyDescent="0.3">
      <c r="A611" s="291" t="s">
        <v>613</v>
      </c>
      <c r="B611" s="292"/>
      <c r="C611" s="292"/>
      <c r="D611" s="292"/>
      <c r="E611" s="115"/>
      <c r="F611" s="289" t="s">
        <v>614</v>
      </c>
      <c r="G611" s="289"/>
      <c r="H611" s="289"/>
      <c r="I611" s="289"/>
      <c r="J611" s="289"/>
      <c r="K611" s="290"/>
      <c r="L611" s="102"/>
      <c r="M611" s="106"/>
      <c r="N611" s="56"/>
      <c r="O611" s="56"/>
      <c r="P611" s="179"/>
      <c r="R611" s="56"/>
    </row>
    <row r="612" spans="1:18" s="2" customFormat="1" ht="111.75" customHeight="1" x14ac:dyDescent="0.3">
      <c r="A612" s="5">
        <v>1</v>
      </c>
      <c r="B612" s="14" t="s">
        <v>21</v>
      </c>
      <c r="C612" s="25"/>
      <c r="D612" s="37" t="s">
        <v>350</v>
      </c>
      <c r="E612" s="29"/>
      <c r="F612" s="50" t="s">
        <v>500</v>
      </c>
      <c r="G612" s="149">
        <v>9785000335819</v>
      </c>
      <c r="H612" s="67">
        <v>29</v>
      </c>
      <c r="I612" s="71">
        <f t="shared" ref="I612:I622" si="318">ROUND((100-$L$4)/100*H612,1)</f>
        <v>14.5</v>
      </c>
      <c r="J612" s="78" t="s">
        <v>544</v>
      </c>
      <c r="K612" s="90">
        <v>100</v>
      </c>
      <c r="L612" s="117"/>
      <c r="M612" s="106">
        <f>L612*I612</f>
        <v>0</v>
      </c>
      <c r="N612" s="56">
        <f t="shared" ref="N612:N622" si="319">L612*2.4/100</f>
        <v>0</v>
      </c>
      <c r="O612" s="56">
        <f t="shared" ref="O612:O622" si="320">TRUNC(L612/K612,0)*K612</f>
        <v>0</v>
      </c>
      <c r="P612" s="179">
        <f t="shared" ref="P612:P622" si="321">L612-O612</f>
        <v>0</v>
      </c>
      <c r="R612" s="56"/>
    </row>
    <row r="613" spans="1:18" s="2" customFormat="1" ht="111.75" customHeight="1" x14ac:dyDescent="0.3">
      <c r="A613" s="5">
        <f>A612+1</f>
        <v>2</v>
      </c>
      <c r="B613" s="14" t="s">
        <v>21</v>
      </c>
      <c r="C613" s="25"/>
      <c r="D613" s="37" t="s">
        <v>337</v>
      </c>
      <c r="E613" s="46" t="s">
        <v>470</v>
      </c>
      <c r="F613" s="50" t="s">
        <v>500</v>
      </c>
      <c r="G613" s="149">
        <v>9785000335796</v>
      </c>
      <c r="H613" s="67">
        <v>29</v>
      </c>
      <c r="I613" s="71">
        <f t="shared" si="318"/>
        <v>14.5</v>
      </c>
      <c r="J613" s="78" t="s">
        <v>544</v>
      </c>
      <c r="K613" s="90">
        <v>100</v>
      </c>
      <c r="L613" s="117"/>
      <c r="M613" s="106">
        <f t="shared" ref="M613:M622" si="322">L613*I613</f>
        <v>0</v>
      </c>
      <c r="N613" s="56">
        <f t="shared" si="319"/>
        <v>0</v>
      </c>
      <c r="O613" s="56">
        <f t="shared" si="320"/>
        <v>0</v>
      </c>
      <c r="P613" s="179">
        <f t="shared" si="321"/>
        <v>0</v>
      </c>
      <c r="R613" s="56"/>
    </row>
    <row r="614" spans="1:18" s="2" customFormat="1" ht="111.75" customHeight="1" x14ac:dyDescent="0.3">
      <c r="A614" s="5">
        <f t="shared" ref="A614:A622" si="323">A613+1</f>
        <v>3</v>
      </c>
      <c r="B614" s="14"/>
      <c r="C614" s="25"/>
      <c r="D614" s="37" t="s">
        <v>351</v>
      </c>
      <c r="E614" s="24"/>
      <c r="F614" s="50" t="s">
        <v>500</v>
      </c>
      <c r="G614" s="149">
        <v>9785000335826</v>
      </c>
      <c r="H614" s="67">
        <v>29</v>
      </c>
      <c r="I614" s="71">
        <f t="shared" si="318"/>
        <v>14.5</v>
      </c>
      <c r="J614" s="78" t="s">
        <v>544</v>
      </c>
      <c r="K614" s="90">
        <v>100</v>
      </c>
      <c r="L614" s="117"/>
      <c r="M614" s="106">
        <f t="shared" si="322"/>
        <v>0</v>
      </c>
      <c r="N614" s="56">
        <f t="shared" si="319"/>
        <v>0</v>
      </c>
      <c r="O614" s="56">
        <f t="shared" si="320"/>
        <v>0</v>
      </c>
      <c r="P614" s="179">
        <f t="shared" si="321"/>
        <v>0</v>
      </c>
      <c r="R614" s="56"/>
    </row>
    <row r="615" spans="1:18" s="2" customFormat="1" ht="111.75" customHeight="1" x14ac:dyDescent="0.3">
      <c r="A615" s="5">
        <f t="shared" si="323"/>
        <v>4</v>
      </c>
      <c r="B615" s="14"/>
      <c r="C615" s="142"/>
      <c r="D615" s="37" t="s">
        <v>352</v>
      </c>
      <c r="E615" s="24"/>
      <c r="F615" s="50" t="s">
        <v>500</v>
      </c>
      <c r="G615" s="149">
        <v>9785000337394</v>
      </c>
      <c r="H615" s="67">
        <v>29</v>
      </c>
      <c r="I615" s="71">
        <f t="shared" si="318"/>
        <v>14.5</v>
      </c>
      <c r="J615" s="78" t="s">
        <v>541</v>
      </c>
      <c r="K615" s="90">
        <v>100</v>
      </c>
      <c r="L615" s="117"/>
      <c r="M615" s="106">
        <f t="shared" si="322"/>
        <v>0</v>
      </c>
      <c r="N615" s="56">
        <f t="shared" si="319"/>
        <v>0</v>
      </c>
      <c r="O615" s="56">
        <f t="shared" si="320"/>
        <v>0</v>
      </c>
      <c r="P615" s="179">
        <f t="shared" si="321"/>
        <v>0</v>
      </c>
      <c r="R615" s="56"/>
    </row>
    <row r="616" spans="1:18" s="2" customFormat="1" ht="111.75" customHeight="1" x14ac:dyDescent="0.3">
      <c r="A616" s="5">
        <f t="shared" si="323"/>
        <v>5</v>
      </c>
      <c r="B616" s="14" t="s">
        <v>21</v>
      </c>
      <c r="C616" s="25"/>
      <c r="D616" s="37" t="s">
        <v>353</v>
      </c>
      <c r="E616" s="24"/>
      <c r="F616" s="50" t="s">
        <v>500</v>
      </c>
      <c r="G616" s="149">
        <v>9785000335857</v>
      </c>
      <c r="H616" s="67">
        <v>29</v>
      </c>
      <c r="I616" s="71">
        <f t="shared" si="318"/>
        <v>14.5</v>
      </c>
      <c r="J616" s="78" t="s">
        <v>544</v>
      </c>
      <c r="K616" s="90">
        <v>100</v>
      </c>
      <c r="L616" s="117"/>
      <c r="M616" s="106">
        <f t="shared" si="322"/>
        <v>0</v>
      </c>
      <c r="N616" s="56">
        <f t="shared" si="319"/>
        <v>0</v>
      </c>
      <c r="O616" s="56">
        <f t="shared" si="320"/>
        <v>0</v>
      </c>
      <c r="P616" s="179">
        <f t="shared" si="321"/>
        <v>0</v>
      </c>
      <c r="R616" s="56"/>
    </row>
    <row r="617" spans="1:18" s="2" customFormat="1" ht="111.75" customHeight="1" x14ac:dyDescent="0.3">
      <c r="A617" s="5">
        <f t="shared" si="323"/>
        <v>6</v>
      </c>
      <c r="B617" s="14"/>
      <c r="C617" s="142"/>
      <c r="D617" s="37" t="s">
        <v>354</v>
      </c>
      <c r="E617" s="24"/>
      <c r="F617" s="50" t="s">
        <v>500</v>
      </c>
      <c r="G617" s="149">
        <v>9785000337400</v>
      </c>
      <c r="H617" s="67">
        <v>29</v>
      </c>
      <c r="I617" s="71">
        <f t="shared" si="318"/>
        <v>14.5</v>
      </c>
      <c r="J617" s="78" t="s">
        <v>541</v>
      </c>
      <c r="K617" s="90">
        <v>100</v>
      </c>
      <c r="L617" s="117"/>
      <c r="M617" s="106">
        <f>L617*I617</f>
        <v>0</v>
      </c>
      <c r="N617" s="56">
        <f t="shared" si="319"/>
        <v>0</v>
      </c>
      <c r="O617" s="56">
        <f t="shared" si="320"/>
        <v>0</v>
      </c>
      <c r="P617" s="179">
        <f t="shared" si="321"/>
        <v>0</v>
      </c>
      <c r="R617" s="56"/>
    </row>
    <row r="618" spans="1:18" s="2" customFormat="1" ht="111.75" customHeight="1" x14ac:dyDescent="0.3">
      <c r="A618" s="5">
        <f t="shared" si="323"/>
        <v>7</v>
      </c>
      <c r="B618" s="14"/>
      <c r="C618" s="142"/>
      <c r="D618" s="37" t="s">
        <v>355</v>
      </c>
      <c r="E618" s="24"/>
      <c r="F618" s="50" t="s">
        <v>500</v>
      </c>
      <c r="G618" s="149">
        <v>9785000337417</v>
      </c>
      <c r="H618" s="67">
        <v>29</v>
      </c>
      <c r="I618" s="71">
        <f t="shared" si="318"/>
        <v>14.5</v>
      </c>
      <c r="J618" s="78" t="s">
        <v>541</v>
      </c>
      <c r="K618" s="90">
        <v>100</v>
      </c>
      <c r="L618" s="117"/>
      <c r="M618" s="106">
        <f>L618*I618</f>
        <v>0</v>
      </c>
      <c r="N618" s="56">
        <f t="shared" si="319"/>
        <v>0</v>
      </c>
      <c r="O618" s="56">
        <f t="shared" si="320"/>
        <v>0</v>
      </c>
      <c r="P618" s="179">
        <f t="shared" si="321"/>
        <v>0</v>
      </c>
      <c r="R618" s="56"/>
    </row>
    <row r="619" spans="1:18" s="2" customFormat="1" ht="111.75" customHeight="1" x14ac:dyDescent="0.3">
      <c r="A619" s="5">
        <f t="shared" si="323"/>
        <v>8</v>
      </c>
      <c r="B619" s="14" t="s">
        <v>21</v>
      </c>
      <c r="C619" s="28" t="s">
        <v>31</v>
      </c>
      <c r="D619" s="37" t="s">
        <v>356</v>
      </c>
      <c r="E619" s="29"/>
      <c r="F619" s="50" t="s">
        <v>500</v>
      </c>
      <c r="G619" s="149">
        <v>9785000335833</v>
      </c>
      <c r="H619" s="67">
        <v>29</v>
      </c>
      <c r="I619" s="71">
        <f>ROUND((100-$L$4)/100*H619,1)</f>
        <v>14.5</v>
      </c>
      <c r="J619" s="78" t="s">
        <v>544</v>
      </c>
      <c r="K619" s="90">
        <v>100</v>
      </c>
      <c r="L619" s="117"/>
      <c r="M619" s="106">
        <f t="shared" si="322"/>
        <v>0</v>
      </c>
      <c r="N619" s="56">
        <f t="shared" si="319"/>
        <v>0</v>
      </c>
      <c r="O619" s="56">
        <f t="shared" si="320"/>
        <v>0</v>
      </c>
      <c r="P619" s="179">
        <f t="shared" si="321"/>
        <v>0</v>
      </c>
      <c r="R619" s="56"/>
    </row>
    <row r="620" spans="1:18" s="2" customFormat="1" ht="111.75" customHeight="1" x14ac:dyDescent="0.3">
      <c r="A620" s="5">
        <f t="shared" si="323"/>
        <v>9</v>
      </c>
      <c r="B620" s="14" t="s">
        <v>21</v>
      </c>
      <c r="C620" s="25"/>
      <c r="D620" s="37" t="s">
        <v>357</v>
      </c>
      <c r="E620" s="48"/>
      <c r="F620" s="50" t="s">
        <v>500</v>
      </c>
      <c r="G620" s="149">
        <v>9785000335840</v>
      </c>
      <c r="H620" s="67">
        <v>29</v>
      </c>
      <c r="I620" s="71">
        <f t="shared" si="318"/>
        <v>14.5</v>
      </c>
      <c r="J620" s="78" t="s">
        <v>544</v>
      </c>
      <c r="K620" s="90">
        <v>100</v>
      </c>
      <c r="L620" s="117"/>
      <c r="M620" s="106">
        <f t="shared" si="322"/>
        <v>0</v>
      </c>
      <c r="N620" s="56">
        <f t="shared" si="319"/>
        <v>0</v>
      </c>
      <c r="O620" s="56">
        <f t="shared" si="320"/>
        <v>0</v>
      </c>
      <c r="P620" s="179">
        <f t="shared" si="321"/>
        <v>0</v>
      </c>
      <c r="R620" s="162"/>
    </row>
    <row r="621" spans="1:18" s="10" customFormat="1" ht="111.75" customHeight="1" x14ac:dyDescent="0.3">
      <c r="A621" s="5">
        <f t="shared" si="323"/>
        <v>10</v>
      </c>
      <c r="B621" s="14"/>
      <c r="C621" s="142"/>
      <c r="D621" s="37" t="s">
        <v>358</v>
      </c>
      <c r="E621" s="48"/>
      <c r="F621" s="50" t="s">
        <v>500</v>
      </c>
      <c r="G621" s="149">
        <v>9785000337424</v>
      </c>
      <c r="H621" s="67">
        <v>29</v>
      </c>
      <c r="I621" s="71">
        <f t="shared" si="318"/>
        <v>14.5</v>
      </c>
      <c r="J621" s="78" t="s">
        <v>541</v>
      </c>
      <c r="K621" s="90">
        <v>100</v>
      </c>
      <c r="L621" s="117"/>
      <c r="M621" s="106">
        <f t="shared" si="322"/>
        <v>0</v>
      </c>
      <c r="N621" s="56">
        <f t="shared" si="319"/>
        <v>0</v>
      </c>
      <c r="O621" s="56">
        <f t="shared" si="320"/>
        <v>0</v>
      </c>
      <c r="P621" s="179">
        <f t="shared" si="321"/>
        <v>0</v>
      </c>
      <c r="R621" s="162"/>
    </row>
    <row r="622" spans="1:18" s="10" customFormat="1" ht="111.75" customHeight="1" x14ac:dyDescent="0.3">
      <c r="A622" s="5">
        <f t="shared" si="323"/>
        <v>11</v>
      </c>
      <c r="B622" s="14" t="s">
        <v>21</v>
      </c>
      <c r="C622" s="142"/>
      <c r="D622" s="37" t="s">
        <v>359</v>
      </c>
      <c r="E622" s="48"/>
      <c r="F622" s="50" t="s">
        <v>500</v>
      </c>
      <c r="G622" s="149">
        <v>9785000335789</v>
      </c>
      <c r="H622" s="67">
        <v>29</v>
      </c>
      <c r="I622" s="71">
        <f t="shared" si="318"/>
        <v>14.5</v>
      </c>
      <c r="J622" s="78" t="s">
        <v>544</v>
      </c>
      <c r="K622" s="90">
        <v>100</v>
      </c>
      <c r="L622" s="117"/>
      <c r="M622" s="106">
        <f t="shared" si="322"/>
        <v>0</v>
      </c>
      <c r="N622" s="56">
        <f t="shared" si="319"/>
        <v>0</v>
      </c>
      <c r="O622" s="56">
        <f t="shared" si="320"/>
        <v>0</v>
      </c>
      <c r="P622" s="179">
        <f t="shared" si="321"/>
        <v>0</v>
      </c>
      <c r="R622" s="56"/>
    </row>
    <row r="623" spans="1:18" s="2" customFormat="1" ht="45" customHeight="1" x14ac:dyDescent="0.3">
      <c r="A623" s="10"/>
      <c r="B623" s="10"/>
      <c r="C623" s="10"/>
      <c r="D623" s="40"/>
      <c r="E623" s="115"/>
      <c r="F623" s="289" t="s">
        <v>837</v>
      </c>
      <c r="G623" s="289"/>
      <c r="H623" s="289"/>
      <c r="I623" s="289"/>
      <c r="J623" s="289"/>
      <c r="K623" s="290"/>
      <c r="L623" s="102"/>
      <c r="M623" s="106"/>
      <c r="N623" s="56"/>
      <c r="O623" s="56"/>
      <c r="P623" s="179"/>
      <c r="R623" s="56"/>
    </row>
    <row r="624" spans="1:18" s="2" customFormat="1" ht="111.75" customHeight="1" x14ac:dyDescent="0.3">
      <c r="A624" s="5">
        <f>A622+1</f>
        <v>12</v>
      </c>
      <c r="B624" s="14" t="s">
        <v>21</v>
      </c>
      <c r="C624" s="25"/>
      <c r="D624" s="37" t="s">
        <v>327</v>
      </c>
      <c r="E624" s="20"/>
      <c r="F624" s="50" t="s">
        <v>500</v>
      </c>
      <c r="G624" s="149">
        <v>9785912827488</v>
      </c>
      <c r="H624" s="67">
        <v>26</v>
      </c>
      <c r="I624" s="71">
        <f t="shared" ref="I624:I641" si="324">ROUND((100-$L$4)/100*H624,1)</f>
        <v>13</v>
      </c>
      <c r="J624" s="78"/>
      <c r="K624" s="90">
        <v>100</v>
      </c>
      <c r="L624" s="117"/>
      <c r="M624" s="106">
        <f t="shared" ref="M624:M641" si="325">L624*I624</f>
        <v>0</v>
      </c>
      <c r="N624" s="56">
        <f t="shared" ref="N624:N629" si="326">L624*2.2/100</f>
        <v>0</v>
      </c>
      <c r="O624" s="56">
        <f>TRUNC(L624/K624,0)*K624</f>
        <v>0</v>
      </c>
      <c r="P624" s="179">
        <f>L624-O624</f>
        <v>0</v>
      </c>
      <c r="R624" s="56"/>
    </row>
    <row r="625" spans="1:18" s="2" customFormat="1" ht="111.75" customHeight="1" x14ac:dyDescent="0.3">
      <c r="A625" s="5">
        <f t="shared" ref="A625" si="327">A624+1</f>
        <v>13</v>
      </c>
      <c r="B625" s="14" t="s">
        <v>21</v>
      </c>
      <c r="C625" s="26" t="s">
        <v>30</v>
      </c>
      <c r="D625" s="37" t="s">
        <v>328</v>
      </c>
      <c r="E625" s="24"/>
      <c r="F625" s="50" t="s">
        <v>497</v>
      </c>
      <c r="G625" s="149">
        <v>9785912828188</v>
      </c>
      <c r="H625" s="67">
        <v>26</v>
      </c>
      <c r="I625" s="71">
        <f t="shared" si="324"/>
        <v>13</v>
      </c>
      <c r="J625" s="78" t="s">
        <v>705</v>
      </c>
      <c r="K625" s="90">
        <v>100</v>
      </c>
      <c r="L625" s="117"/>
      <c r="M625" s="106">
        <f t="shared" si="325"/>
        <v>0</v>
      </c>
      <c r="N625" s="56">
        <f t="shared" si="326"/>
        <v>0</v>
      </c>
      <c r="O625" s="56">
        <f>TRUNC(L625/K625,0)*K625</f>
        <v>0</v>
      </c>
      <c r="P625" s="179">
        <f>L625-O625</f>
        <v>0</v>
      </c>
      <c r="R625" s="56"/>
    </row>
    <row r="626" spans="1:18" s="2" customFormat="1" ht="111.75" customHeight="1" x14ac:dyDescent="0.3">
      <c r="A626" s="5">
        <f>A625+1</f>
        <v>14</v>
      </c>
      <c r="B626" s="14"/>
      <c r="C626" s="26" t="s">
        <v>30</v>
      </c>
      <c r="D626" s="37" t="s">
        <v>335</v>
      </c>
      <c r="E626" s="198"/>
      <c r="F626" s="50" t="s">
        <v>500</v>
      </c>
      <c r="G626" s="149">
        <v>9785912824081</v>
      </c>
      <c r="H626" s="67">
        <v>26</v>
      </c>
      <c r="I626" s="71">
        <f t="shared" ref="I626" si="328">ROUND((100-$L$4)/100*H626,1)</f>
        <v>13</v>
      </c>
      <c r="J626" s="78" t="s">
        <v>912</v>
      </c>
      <c r="K626" s="90">
        <v>100</v>
      </c>
      <c r="L626" s="117"/>
      <c r="M626" s="106">
        <f t="shared" ref="M626" si="329">L626*I626</f>
        <v>0</v>
      </c>
      <c r="N626" s="56">
        <f t="shared" si="326"/>
        <v>0</v>
      </c>
      <c r="O626" s="56">
        <f>TRUNC(L626/K626,0)*K626</f>
        <v>0</v>
      </c>
      <c r="P626" s="179">
        <f>L626-O626</f>
        <v>0</v>
      </c>
      <c r="R626" s="56"/>
    </row>
    <row r="627" spans="1:18" s="2" customFormat="1" ht="111.75" customHeight="1" x14ac:dyDescent="0.3">
      <c r="A627" s="5">
        <f t="shared" ref="A627:A641" si="330">A626+1</f>
        <v>15</v>
      </c>
      <c r="B627" s="14" t="s">
        <v>21</v>
      </c>
      <c r="C627" s="113" t="s">
        <v>29</v>
      </c>
      <c r="D627" s="37" t="s">
        <v>338</v>
      </c>
      <c r="E627" s="20"/>
      <c r="F627" s="50" t="s">
        <v>500</v>
      </c>
      <c r="G627" s="149">
        <v>9785912827495</v>
      </c>
      <c r="H627" s="67">
        <v>26</v>
      </c>
      <c r="I627" s="71">
        <f t="shared" si="324"/>
        <v>13</v>
      </c>
      <c r="J627" s="78"/>
      <c r="K627" s="90">
        <v>100</v>
      </c>
      <c r="L627" s="117"/>
      <c r="M627" s="106">
        <f t="shared" si="325"/>
        <v>0</v>
      </c>
      <c r="N627" s="56">
        <f t="shared" si="326"/>
        <v>0</v>
      </c>
      <c r="O627" s="56">
        <f>TRUNC(L627/K627,0)*K627</f>
        <v>0</v>
      </c>
      <c r="P627" s="179">
        <f>L627-O627</f>
        <v>0</v>
      </c>
      <c r="R627" s="56"/>
    </row>
    <row r="628" spans="1:18" s="2" customFormat="1" ht="111.75" customHeight="1" x14ac:dyDescent="0.3">
      <c r="A628" s="5">
        <f t="shared" si="330"/>
        <v>16</v>
      </c>
      <c r="B628" s="14"/>
      <c r="C628" s="25"/>
      <c r="D628" s="37" t="s">
        <v>339</v>
      </c>
      <c r="E628" s="20"/>
      <c r="F628" s="50" t="s">
        <v>500</v>
      </c>
      <c r="G628" s="149">
        <v>9785912828164</v>
      </c>
      <c r="H628" s="67">
        <v>26</v>
      </c>
      <c r="I628" s="71">
        <f t="shared" ref="I628" si="331">ROUND((100-$L$4)/100*H628,1)</f>
        <v>13</v>
      </c>
      <c r="J628" s="78"/>
      <c r="K628" s="90">
        <v>100</v>
      </c>
      <c r="L628" s="117"/>
      <c r="M628" s="106">
        <f t="shared" ref="M628" si="332">L628*I628</f>
        <v>0</v>
      </c>
      <c r="N628" s="56">
        <f t="shared" si="326"/>
        <v>0</v>
      </c>
      <c r="O628" s="56"/>
      <c r="P628" s="179"/>
      <c r="R628" s="56"/>
    </row>
    <row r="629" spans="1:18" s="2" customFormat="1" ht="111.75" customHeight="1" x14ac:dyDescent="0.3">
      <c r="A629" s="5">
        <f t="shared" si="330"/>
        <v>17</v>
      </c>
      <c r="B629" s="14" t="s">
        <v>21</v>
      </c>
      <c r="C629" s="25"/>
      <c r="D629" s="37" t="s">
        <v>363</v>
      </c>
      <c r="E629" s="48"/>
      <c r="F629" s="50" t="s">
        <v>497</v>
      </c>
      <c r="G629" s="149">
        <v>9785912824012</v>
      </c>
      <c r="H629" s="67">
        <v>26</v>
      </c>
      <c r="I629" s="71">
        <f t="shared" si="324"/>
        <v>13</v>
      </c>
      <c r="J629" s="78"/>
      <c r="K629" s="90">
        <v>100</v>
      </c>
      <c r="L629" s="117"/>
      <c r="M629" s="106">
        <f t="shared" si="325"/>
        <v>0</v>
      </c>
      <c r="N629" s="56">
        <f t="shared" si="326"/>
        <v>0</v>
      </c>
      <c r="O629" s="56">
        <f>TRUNC(L629/K629,0)*K629</f>
        <v>0</v>
      </c>
      <c r="P629" s="179">
        <f>L629-O629</f>
        <v>0</v>
      </c>
      <c r="R629" s="56"/>
    </row>
    <row r="630" spans="1:18" s="2" customFormat="1" ht="111.75" customHeight="1" x14ac:dyDescent="0.3">
      <c r="A630" s="5">
        <f t="shared" si="330"/>
        <v>18</v>
      </c>
      <c r="B630" s="14"/>
      <c r="C630" s="26" t="s">
        <v>30</v>
      </c>
      <c r="D630" s="37" t="s">
        <v>344</v>
      </c>
      <c r="E630" s="24"/>
      <c r="F630" s="50" t="s">
        <v>500</v>
      </c>
      <c r="G630" s="149">
        <v>9785912822360</v>
      </c>
      <c r="H630" s="67">
        <v>26</v>
      </c>
      <c r="I630" s="71">
        <f t="shared" ref="I630" si="333">ROUND((100-$L$4)/100*H630,1)</f>
        <v>13</v>
      </c>
      <c r="J630" s="78" t="s">
        <v>912</v>
      </c>
      <c r="K630" s="90">
        <v>100</v>
      </c>
      <c r="L630" s="117"/>
      <c r="M630" s="106">
        <f>L630*I630</f>
        <v>0</v>
      </c>
      <c r="N630" s="56" t="e">
        <f>#REF!*2.2/100</f>
        <v>#REF!</v>
      </c>
      <c r="O630" s="56"/>
      <c r="P630" s="179"/>
      <c r="R630" s="56"/>
    </row>
    <row r="631" spans="1:18" s="2" customFormat="1" ht="111.75" customHeight="1" x14ac:dyDescent="0.3">
      <c r="A631" s="5">
        <f t="shared" si="330"/>
        <v>19</v>
      </c>
      <c r="B631" s="14"/>
      <c r="C631" s="30"/>
      <c r="D631" s="37" t="s">
        <v>365</v>
      </c>
      <c r="E631" s="46" t="s">
        <v>470</v>
      </c>
      <c r="F631" s="50" t="s">
        <v>500</v>
      </c>
      <c r="G631" s="149">
        <v>9785912822377</v>
      </c>
      <c r="H631" s="67">
        <v>26</v>
      </c>
      <c r="I631" s="71">
        <f t="shared" si="324"/>
        <v>13</v>
      </c>
      <c r="J631" s="78" t="s">
        <v>541</v>
      </c>
      <c r="K631" s="90">
        <v>100</v>
      </c>
      <c r="L631" s="117"/>
      <c r="M631" s="106">
        <f t="shared" si="325"/>
        <v>0</v>
      </c>
      <c r="N631" s="56">
        <f t="shared" ref="N631:N641" si="334">L631*2.2/100</f>
        <v>0</v>
      </c>
      <c r="O631" s="56">
        <f>TRUNC(L631/K631,0)*K631</f>
        <v>0</v>
      </c>
      <c r="P631" s="179">
        <f>L631-O631</f>
        <v>0</v>
      </c>
      <c r="R631" s="56"/>
    </row>
    <row r="632" spans="1:18" s="2" customFormat="1" ht="111.75" customHeight="1" x14ac:dyDescent="0.3">
      <c r="A632" s="5">
        <f t="shared" si="330"/>
        <v>20</v>
      </c>
      <c r="B632" s="14" t="s">
        <v>21</v>
      </c>
      <c r="C632" s="25"/>
      <c r="D632" s="37" t="s">
        <v>346</v>
      </c>
      <c r="E632" s="24"/>
      <c r="F632" s="50" t="s">
        <v>499</v>
      </c>
      <c r="G632" s="149">
        <v>9785912824234</v>
      </c>
      <c r="H632" s="67">
        <v>26</v>
      </c>
      <c r="I632" s="71">
        <f t="shared" si="324"/>
        <v>13</v>
      </c>
      <c r="J632" s="78"/>
      <c r="K632" s="90">
        <v>100</v>
      </c>
      <c r="L632" s="117"/>
      <c r="M632" s="106">
        <f t="shared" si="325"/>
        <v>0</v>
      </c>
      <c r="N632" s="56">
        <f t="shared" si="334"/>
        <v>0</v>
      </c>
      <c r="O632" s="56">
        <f>TRUNC(L632/K632,0)*K632</f>
        <v>0</v>
      </c>
      <c r="P632" s="179">
        <f>L632-O632</f>
        <v>0</v>
      </c>
      <c r="R632" s="56"/>
    </row>
    <row r="633" spans="1:18" s="2" customFormat="1" ht="111.75" customHeight="1" x14ac:dyDescent="0.3">
      <c r="A633" s="5">
        <f t="shared" si="330"/>
        <v>21</v>
      </c>
      <c r="B633" s="14" t="s">
        <v>21</v>
      </c>
      <c r="C633" s="26" t="s">
        <v>30</v>
      </c>
      <c r="D633" s="42" t="s">
        <v>719</v>
      </c>
      <c r="E633" s="46" t="s">
        <v>470</v>
      </c>
      <c r="F633" s="51" t="s">
        <v>880</v>
      </c>
      <c r="G633" s="149">
        <v>9785000334980</v>
      </c>
      <c r="H633" s="67">
        <v>26</v>
      </c>
      <c r="I633" s="71">
        <f t="shared" si="324"/>
        <v>13</v>
      </c>
      <c r="J633" s="78" t="s">
        <v>705</v>
      </c>
      <c r="K633" s="90">
        <v>100</v>
      </c>
      <c r="L633" s="117"/>
      <c r="M633" s="106">
        <f t="shared" si="325"/>
        <v>0</v>
      </c>
      <c r="N633" s="56">
        <f t="shared" si="334"/>
        <v>0</v>
      </c>
      <c r="O633" s="56">
        <f>TRUNC(L633/K633,0)*K633</f>
        <v>0</v>
      </c>
      <c r="P633" s="179">
        <f>L633-O633</f>
        <v>0</v>
      </c>
      <c r="R633" s="56"/>
    </row>
    <row r="634" spans="1:18" s="2" customFormat="1" ht="111.75" customHeight="1" x14ac:dyDescent="0.3">
      <c r="A634" s="5">
        <f t="shared" si="330"/>
        <v>22</v>
      </c>
      <c r="B634" s="14" t="s">
        <v>21</v>
      </c>
      <c r="C634" s="26" t="s">
        <v>30</v>
      </c>
      <c r="D634" s="42" t="s">
        <v>366</v>
      </c>
      <c r="E634" s="46" t="s">
        <v>470</v>
      </c>
      <c r="F634" s="50" t="s">
        <v>500</v>
      </c>
      <c r="G634" s="149">
        <v>9785000334997</v>
      </c>
      <c r="H634" s="67">
        <v>26</v>
      </c>
      <c r="I634" s="71">
        <f t="shared" si="324"/>
        <v>13</v>
      </c>
      <c r="J634" s="78" t="s">
        <v>893</v>
      </c>
      <c r="K634" s="90">
        <v>100</v>
      </c>
      <c r="L634" s="117"/>
      <c r="M634" s="106">
        <f t="shared" si="325"/>
        <v>0</v>
      </c>
      <c r="N634" s="56">
        <f t="shared" si="334"/>
        <v>0</v>
      </c>
      <c r="O634" s="56">
        <f>TRUNC(L634/K634,0)*K634</f>
        <v>0</v>
      </c>
      <c r="P634" s="179">
        <f>L634-O634</f>
        <v>0</v>
      </c>
      <c r="R634" s="56"/>
    </row>
    <row r="635" spans="1:18" s="2" customFormat="1" ht="111.75" customHeight="1" x14ac:dyDescent="0.3">
      <c r="A635" s="5">
        <f t="shared" si="330"/>
        <v>23</v>
      </c>
      <c r="B635" s="14"/>
      <c r="C635" s="26" t="s">
        <v>30</v>
      </c>
      <c r="D635" s="42" t="s">
        <v>367</v>
      </c>
      <c r="E635" s="46" t="s">
        <v>470</v>
      </c>
      <c r="F635" s="50" t="s">
        <v>500</v>
      </c>
      <c r="G635" s="149">
        <v>9785000335253</v>
      </c>
      <c r="H635" s="67">
        <v>26</v>
      </c>
      <c r="I635" s="71">
        <f>ROUND((100-$L$4)/100*H635,1)</f>
        <v>13</v>
      </c>
      <c r="J635" s="78" t="s">
        <v>540</v>
      </c>
      <c r="K635" s="90">
        <v>100</v>
      </c>
      <c r="L635" s="117"/>
      <c r="M635" s="106">
        <f t="shared" si="325"/>
        <v>0</v>
      </c>
      <c r="N635" s="56">
        <f t="shared" si="334"/>
        <v>0</v>
      </c>
      <c r="O635" s="56">
        <f>TRUNC(L635/K635,0)*K635</f>
        <v>0</v>
      </c>
      <c r="P635" s="179">
        <f>L635-O635</f>
        <v>0</v>
      </c>
      <c r="R635" s="56"/>
    </row>
    <row r="636" spans="1:18" s="2" customFormat="1" ht="111.75" customHeight="1" x14ac:dyDescent="0.3">
      <c r="A636" s="5">
        <f t="shared" si="330"/>
        <v>24</v>
      </c>
      <c r="B636" s="14"/>
      <c r="C636" s="26" t="s">
        <v>30</v>
      </c>
      <c r="D636" s="42" t="s">
        <v>872</v>
      </c>
      <c r="E636" s="46" t="s">
        <v>470</v>
      </c>
      <c r="F636" s="50"/>
      <c r="G636" s="149">
        <v>9785912824371</v>
      </c>
      <c r="H636" s="67">
        <v>26</v>
      </c>
      <c r="I636" s="71">
        <f t="shared" ref="I636" si="335">ROUND((100-$L$4)/100*H636,1)</f>
        <v>13</v>
      </c>
      <c r="J636" s="78" t="s">
        <v>893</v>
      </c>
      <c r="K636" s="90">
        <v>100</v>
      </c>
      <c r="L636" s="117"/>
      <c r="M636" s="106">
        <f t="shared" ref="M636" si="336">L636*I636</f>
        <v>0</v>
      </c>
      <c r="N636" s="56">
        <f t="shared" si="334"/>
        <v>0</v>
      </c>
      <c r="O636" s="56"/>
      <c r="P636" s="179"/>
      <c r="R636" s="56"/>
    </row>
    <row r="637" spans="1:18" s="2" customFormat="1" ht="111.75" customHeight="1" x14ac:dyDescent="0.3">
      <c r="A637" s="5">
        <f t="shared" si="330"/>
        <v>25</v>
      </c>
      <c r="B637" s="14" t="s">
        <v>21</v>
      </c>
      <c r="C637" s="26" t="s">
        <v>30</v>
      </c>
      <c r="D637" s="42" t="s">
        <v>873</v>
      </c>
      <c r="E637" s="46" t="s">
        <v>470</v>
      </c>
      <c r="F637" s="50" t="s">
        <v>500</v>
      </c>
      <c r="G637" s="149">
        <v>9785912824388</v>
      </c>
      <c r="H637" s="67">
        <v>26</v>
      </c>
      <c r="I637" s="71">
        <f t="shared" si="324"/>
        <v>13</v>
      </c>
      <c r="J637" s="78" t="s">
        <v>705</v>
      </c>
      <c r="K637" s="90">
        <v>100</v>
      </c>
      <c r="L637" s="117"/>
      <c r="M637" s="106">
        <f t="shared" si="325"/>
        <v>0</v>
      </c>
      <c r="N637" s="56">
        <f t="shared" si="334"/>
        <v>0</v>
      </c>
      <c r="O637" s="56">
        <f>TRUNC(L637/K637,0)*K637</f>
        <v>0</v>
      </c>
      <c r="P637" s="179">
        <f>L637-O637</f>
        <v>0</v>
      </c>
      <c r="R637" s="56"/>
    </row>
    <row r="638" spans="1:18" s="2" customFormat="1" ht="111.75" customHeight="1" x14ac:dyDescent="0.3">
      <c r="A638" s="5">
        <f t="shared" si="330"/>
        <v>26</v>
      </c>
      <c r="B638" s="14" t="s">
        <v>21</v>
      </c>
      <c r="C638" s="26" t="s">
        <v>30</v>
      </c>
      <c r="D638" s="42" t="s">
        <v>368</v>
      </c>
      <c r="E638" s="46" t="s">
        <v>470</v>
      </c>
      <c r="F638" s="50" t="s">
        <v>500</v>
      </c>
      <c r="G638" s="149">
        <v>9785912825620</v>
      </c>
      <c r="H638" s="67">
        <v>26</v>
      </c>
      <c r="I638" s="71">
        <f t="shared" si="324"/>
        <v>13</v>
      </c>
      <c r="J638" s="78" t="s">
        <v>893</v>
      </c>
      <c r="K638" s="90">
        <v>100</v>
      </c>
      <c r="L638" s="117"/>
      <c r="M638" s="106">
        <f t="shared" si="325"/>
        <v>0</v>
      </c>
      <c r="N638" s="56">
        <f t="shared" si="334"/>
        <v>0</v>
      </c>
      <c r="O638" s="56">
        <f>TRUNC(L638/K638,0)*K638</f>
        <v>0</v>
      </c>
      <c r="P638" s="179">
        <f>L638-O638</f>
        <v>0</v>
      </c>
      <c r="R638" s="56"/>
    </row>
    <row r="639" spans="1:18" s="2" customFormat="1" ht="111.75" customHeight="1" x14ac:dyDescent="0.3">
      <c r="A639" s="5">
        <f t="shared" si="330"/>
        <v>27</v>
      </c>
      <c r="B639" s="14" t="s">
        <v>21</v>
      </c>
      <c r="C639" s="26" t="s">
        <v>30</v>
      </c>
      <c r="D639" s="42" t="s">
        <v>369</v>
      </c>
      <c r="E639" s="46" t="s">
        <v>470</v>
      </c>
      <c r="F639" s="50" t="s">
        <v>500</v>
      </c>
      <c r="G639" s="149">
        <v>9785912824395</v>
      </c>
      <c r="H639" s="67">
        <v>26</v>
      </c>
      <c r="I639" s="71">
        <f t="shared" si="324"/>
        <v>13</v>
      </c>
      <c r="J639" s="78" t="s">
        <v>705</v>
      </c>
      <c r="K639" s="90">
        <v>100</v>
      </c>
      <c r="L639" s="117"/>
      <c r="M639" s="106">
        <f t="shared" si="325"/>
        <v>0</v>
      </c>
      <c r="N639" s="56">
        <f t="shared" si="334"/>
        <v>0</v>
      </c>
      <c r="O639" s="56">
        <f>TRUNC(L639/K639,0)*K639</f>
        <v>0</v>
      </c>
      <c r="P639" s="179">
        <f>L639-O639</f>
        <v>0</v>
      </c>
      <c r="R639" s="162"/>
    </row>
    <row r="640" spans="1:18" s="10" customFormat="1" ht="111.75" customHeight="1" x14ac:dyDescent="0.3">
      <c r="A640" s="5">
        <f t="shared" si="330"/>
        <v>28</v>
      </c>
      <c r="B640" s="14"/>
      <c r="C640" s="26" t="s">
        <v>30</v>
      </c>
      <c r="D640" s="42" t="s">
        <v>370</v>
      </c>
      <c r="E640" s="46" t="s">
        <v>470</v>
      </c>
      <c r="F640" s="50" t="s">
        <v>500</v>
      </c>
      <c r="G640" s="149">
        <v>9785912826160</v>
      </c>
      <c r="H640" s="67">
        <v>26</v>
      </c>
      <c r="I640" s="71">
        <f>ROUND((100-$L$4)/100*H640,1)</f>
        <v>13</v>
      </c>
      <c r="J640" s="78" t="s">
        <v>893</v>
      </c>
      <c r="K640" s="90">
        <v>100</v>
      </c>
      <c r="L640" s="117"/>
      <c r="M640" s="106">
        <f t="shared" si="325"/>
        <v>0</v>
      </c>
      <c r="N640" s="56">
        <f t="shared" si="334"/>
        <v>0</v>
      </c>
      <c r="O640" s="56">
        <f>TRUNC(L640/K640,0)*K640</f>
        <v>0</v>
      </c>
      <c r="P640" s="179">
        <f>L640-O640</f>
        <v>0</v>
      </c>
      <c r="R640" s="162"/>
    </row>
    <row r="641" spans="1:18" s="10" customFormat="1" ht="111.75" customHeight="1" x14ac:dyDescent="0.3">
      <c r="A641" s="5">
        <f t="shared" si="330"/>
        <v>29</v>
      </c>
      <c r="B641" s="14" t="s">
        <v>21</v>
      </c>
      <c r="C641" s="26" t="s">
        <v>30</v>
      </c>
      <c r="D641" s="42" t="s">
        <v>371</v>
      </c>
      <c r="E641" s="46" t="s">
        <v>470</v>
      </c>
      <c r="F641" s="50" t="s">
        <v>500</v>
      </c>
      <c r="G641" s="149">
        <v>9785912828775</v>
      </c>
      <c r="H641" s="67">
        <v>26</v>
      </c>
      <c r="I641" s="71">
        <f t="shared" si="324"/>
        <v>13</v>
      </c>
      <c r="J641" s="78" t="s">
        <v>540</v>
      </c>
      <c r="K641" s="90">
        <v>100</v>
      </c>
      <c r="L641" s="117"/>
      <c r="M641" s="106">
        <f t="shared" si="325"/>
        <v>0</v>
      </c>
      <c r="N641" s="56">
        <f t="shared" si="334"/>
        <v>0</v>
      </c>
      <c r="O641" s="56">
        <f>TRUNC(L641/K641,0)*K641</f>
        <v>0</v>
      </c>
      <c r="P641" s="179">
        <f>L641-O641</f>
        <v>0</v>
      </c>
      <c r="R641" s="56"/>
    </row>
    <row r="642" spans="1:18" s="2" customFormat="1" ht="42.75" customHeight="1" x14ac:dyDescent="0.3">
      <c r="A642" s="291" t="s">
        <v>615</v>
      </c>
      <c r="B642" s="292"/>
      <c r="C642" s="292"/>
      <c r="D642" s="292"/>
      <c r="E642" s="115"/>
      <c r="F642" s="289" t="s">
        <v>616</v>
      </c>
      <c r="G642" s="289"/>
      <c r="H642" s="289"/>
      <c r="I642" s="289"/>
      <c r="J642" s="289"/>
      <c r="K642" s="290"/>
      <c r="L642" s="102"/>
      <c r="M642" s="106"/>
      <c r="N642" s="56"/>
      <c r="O642" s="56"/>
      <c r="P642" s="179"/>
      <c r="R642" s="56"/>
    </row>
    <row r="643" spans="1:18" s="2" customFormat="1" ht="111.75" customHeight="1" x14ac:dyDescent="0.3">
      <c r="A643" s="5">
        <f>A582+1</f>
        <v>5</v>
      </c>
      <c r="B643" s="14" t="s">
        <v>22</v>
      </c>
      <c r="C643" s="26" t="s">
        <v>30</v>
      </c>
      <c r="D643" s="36" t="s">
        <v>745</v>
      </c>
      <c r="E643" s="29"/>
      <c r="F643" s="50" t="s">
        <v>975</v>
      </c>
      <c r="G643" s="112">
        <v>9785912827204</v>
      </c>
      <c r="H643" s="67">
        <v>29</v>
      </c>
      <c r="I643" s="71">
        <f>ROUND((100-$L$4)/100*H643,1)</f>
        <v>14.5</v>
      </c>
      <c r="J643" s="78" t="s">
        <v>705</v>
      </c>
      <c r="K643" s="90">
        <v>100</v>
      </c>
      <c r="L643" s="117"/>
      <c r="M643" s="106">
        <f>L643*I643</f>
        <v>0</v>
      </c>
      <c r="N643" s="56">
        <f>L643*2.2/100</f>
        <v>0</v>
      </c>
      <c r="O643" s="56">
        <f t="shared" ref="O643:O660" si="337">TRUNC(L643/K643,0)*K643</f>
        <v>0</v>
      </c>
      <c r="P643" s="179">
        <f t="shared" ref="P643:P660" si="338">L643-O643</f>
        <v>0</v>
      </c>
      <c r="R643" s="56"/>
    </row>
    <row r="644" spans="1:18" s="2" customFormat="1" ht="111.75" customHeight="1" x14ac:dyDescent="0.3">
      <c r="A644" s="5">
        <f t="shared" ref="A644:A664" si="339">A643+1</f>
        <v>6</v>
      </c>
      <c r="B644" s="14" t="s">
        <v>22</v>
      </c>
      <c r="C644" s="26" t="s">
        <v>30</v>
      </c>
      <c r="D644" s="36" t="s">
        <v>328</v>
      </c>
      <c r="E644" s="46" t="s">
        <v>470</v>
      </c>
      <c r="F644" s="50" t="s">
        <v>976</v>
      </c>
      <c r="G644" s="112">
        <v>9785000336687</v>
      </c>
      <c r="H644" s="67">
        <v>29</v>
      </c>
      <c r="I644" s="71">
        <f>ROUND((100-$L$4)/100*H644,1)</f>
        <v>14.5</v>
      </c>
      <c r="J644" s="78" t="s">
        <v>705</v>
      </c>
      <c r="K644" s="90">
        <v>100</v>
      </c>
      <c r="L644" s="117"/>
      <c r="M644" s="106">
        <f t="shared" ref="M644:M663" si="340">L644*I644</f>
        <v>0</v>
      </c>
      <c r="N644" s="56">
        <f>L644*2.2/100</f>
        <v>0</v>
      </c>
      <c r="O644" s="56">
        <f t="shared" si="337"/>
        <v>0</v>
      </c>
      <c r="P644" s="179">
        <f t="shared" si="338"/>
        <v>0</v>
      </c>
      <c r="R644" s="56"/>
    </row>
    <row r="645" spans="1:18" s="2" customFormat="1" ht="111.75" customHeight="1" x14ac:dyDescent="0.3">
      <c r="A645" s="5">
        <f t="shared" si="339"/>
        <v>7</v>
      </c>
      <c r="B645" s="14"/>
      <c r="C645" s="25"/>
      <c r="D645" s="36" t="s">
        <v>372</v>
      </c>
      <c r="E645" s="47"/>
      <c r="F645" s="50" t="s">
        <v>975</v>
      </c>
      <c r="G645" s="112">
        <v>9785912822766</v>
      </c>
      <c r="H645" s="67">
        <v>29</v>
      </c>
      <c r="I645" s="71">
        <f>ROUND((100-$L$4)/100*H645,1)</f>
        <v>14.5</v>
      </c>
      <c r="J645" s="78"/>
      <c r="K645" s="90">
        <v>100</v>
      </c>
      <c r="L645" s="117"/>
      <c r="M645" s="106">
        <f t="shared" si="340"/>
        <v>0</v>
      </c>
      <c r="N645" s="56">
        <f>L645*2.2/100</f>
        <v>0</v>
      </c>
      <c r="O645" s="56">
        <f t="shared" si="337"/>
        <v>0</v>
      </c>
      <c r="P645" s="179">
        <f t="shared" si="338"/>
        <v>0</v>
      </c>
      <c r="R645" s="56"/>
    </row>
    <row r="646" spans="1:18" s="2" customFormat="1" ht="111.75" customHeight="1" x14ac:dyDescent="0.3">
      <c r="A646" s="5">
        <f t="shared" si="339"/>
        <v>8</v>
      </c>
      <c r="B646" s="14" t="s">
        <v>22</v>
      </c>
      <c r="C646" s="25"/>
      <c r="D646" s="36" t="s">
        <v>373</v>
      </c>
      <c r="E646" s="29"/>
      <c r="F646" s="50" t="s">
        <v>975</v>
      </c>
      <c r="G646" s="112">
        <v>9785000337172</v>
      </c>
      <c r="H646" s="67">
        <v>29</v>
      </c>
      <c r="I646" s="71">
        <f t="shared" ref="I646:I661" si="341">ROUND((100-$L$4)/100*H646,1)</f>
        <v>14.5</v>
      </c>
      <c r="J646" s="78" t="s">
        <v>542</v>
      </c>
      <c r="K646" s="90">
        <v>100</v>
      </c>
      <c r="L646" s="117"/>
      <c r="M646" s="106">
        <f t="shared" si="340"/>
        <v>0</v>
      </c>
      <c r="N646" s="56">
        <f>L646*2.2/100</f>
        <v>0</v>
      </c>
      <c r="O646" s="56">
        <f t="shared" si="337"/>
        <v>0</v>
      </c>
      <c r="P646" s="179">
        <f t="shared" si="338"/>
        <v>0</v>
      </c>
      <c r="R646" s="56"/>
    </row>
    <row r="647" spans="1:18" s="2" customFormat="1" ht="111.75" customHeight="1" x14ac:dyDescent="0.3">
      <c r="A647" s="5">
        <f t="shared" si="339"/>
        <v>9</v>
      </c>
      <c r="B647" s="14" t="s">
        <v>22</v>
      </c>
      <c r="C647" s="26" t="s">
        <v>30</v>
      </c>
      <c r="D647" s="36" t="s">
        <v>744</v>
      </c>
      <c r="E647" s="29"/>
      <c r="F647" s="50" t="s">
        <v>975</v>
      </c>
      <c r="G647" s="112">
        <v>9785912825545</v>
      </c>
      <c r="H647" s="67">
        <v>29</v>
      </c>
      <c r="I647" s="71">
        <f t="shared" si="341"/>
        <v>14.5</v>
      </c>
      <c r="J647" s="78" t="s">
        <v>705</v>
      </c>
      <c r="K647" s="90">
        <v>100</v>
      </c>
      <c r="L647" s="117"/>
      <c r="M647" s="106">
        <f>L647*I647</f>
        <v>0</v>
      </c>
      <c r="N647" s="56">
        <f>L647*2.2/100</f>
        <v>0</v>
      </c>
      <c r="O647" s="56">
        <f t="shared" si="337"/>
        <v>0</v>
      </c>
      <c r="P647" s="179">
        <f t="shared" si="338"/>
        <v>0</v>
      </c>
      <c r="R647" s="56"/>
    </row>
    <row r="648" spans="1:18" s="2" customFormat="1" ht="111.75" customHeight="1" x14ac:dyDescent="0.3">
      <c r="A648" s="5">
        <f t="shared" si="339"/>
        <v>10</v>
      </c>
      <c r="B648" s="14" t="s">
        <v>22</v>
      </c>
      <c r="C648" s="26" t="s">
        <v>30</v>
      </c>
      <c r="D648" s="36" t="s">
        <v>336</v>
      </c>
      <c r="E648" s="47"/>
      <c r="F648" s="50" t="s">
        <v>975</v>
      </c>
      <c r="G648" s="112">
        <v>9785912827365</v>
      </c>
      <c r="H648" s="67">
        <v>29</v>
      </c>
      <c r="I648" s="71">
        <f t="shared" si="341"/>
        <v>14.5</v>
      </c>
      <c r="J648" s="78" t="s">
        <v>705</v>
      </c>
      <c r="K648" s="90">
        <v>100</v>
      </c>
      <c r="L648" s="117"/>
      <c r="M648" s="106">
        <f>L648*I648</f>
        <v>0</v>
      </c>
      <c r="N648" s="56">
        <f>L648*2.3/100</f>
        <v>0</v>
      </c>
      <c r="O648" s="56">
        <f t="shared" si="337"/>
        <v>0</v>
      </c>
      <c r="P648" s="179">
        <f t="shared" si="338"/>
        <v>0</v>
      </c>
      <c r="R648" s="56"/>
    </row>
    <row r="649" spans="1:18" s="2" customFormat="1" ht="111.75" customHeight="1" x14ac:dyDescent="0.3">
      <c r="A649" s="5">
        <f t="shared" si="339"/>
        <v>11</v>
      </c>
      <c r="B649" s="14" t="s">
        <v>22</v>
      </c>
      <c r="C649" s="26" t="s">
        <v>30</v>
      </c>
      <c r="D649" s="36" t="s">
        <v>374</v>
      </c>
      <c r="E649" s="29"/>
      <c r="F649" s="50" t="s">
        <v>975</v>
      </c>
      <c r="G649" s="112">
        <v>9785000337189</v>
      </c>
      <c r="H649" s="67">
        <v>29</v>
      </c>
      <c r="I649" s="71">
        <f t="shared" si="341"/>
        <v>14.5</v>
      </c>
      <c r="J649" s="78" t="s">
        <v>938</v>
      </c>
      <c r="K649" s="90">
        <v>100</v>
      </c>
      <c r="L649" s="117"/>
      <c r="M649" s="106">
        <f t="shared" si="340"/>
        <v>0</v>
      </c>
      <c r="N649" s="56">
        <f t="shared" ref="N649:N660" si="342">L649*2.2/100</f>
        <v>0</v>
      </c>
      <c r="O649" s="56">
        <f t="shared" si="337"/>
        <v>0</v>
      </c>
      <c r="P649" s="179">
        <f t="shared" si="338"/>
        <v>0</v>
      </c>
      <c r="R649" s="56"/>
    </row>
    <row r="650" spans="1:18" s="2" customFormat="1" ht="111.75" customHeight="1" x14ac:dyDescent="0.3">
      <c r="A650" s="5">
        <f t="shared" si="339"/>
        <v>12</v>
      </c>
      <c r="B650" s="14"/>
      <c r="C650" s="26" t="s">
        <v>30</v>
      </c>
      <c r="D650" s="36" t="s">
        <v>375</v>
      </c>
      <c r="E650" s="29"/>
      <c r="F650" s="50" t="s">
        <v>975</v>
      </c>
      <c r="G650" s="112">
        <v>9785000335864</v>
      </c>
      <c r="H650" s="67">
        <v>29</v>
      </c>
      <c r="I650" s="71">
        <f>ROUND((100-$L$4)/100*H650,1)</f>
        <v>14.5</v>
      </c>
      <c r="J650" s="78" t="s">
        <v>540</v>
      </c>
      <c r="K650" s="90">
        <v>100</v>
      </c>
      <c r="L650" s="117"/>
      <c r="M650" s="106">
        <f t="shared" si="340"/>
        <v>0</v>
      </c>
      <c r="N650" s="56">
        <f t="shared" si="342"/>
        <v>0</v>
      </c>
      <c r="O650" s="56">
        <f t="shared" si="337"/>
        <v>0</v>
      </c>
      <c r="P650" s="179">
        <f t="shared" si="338"/>
        <v>0</v>
      </c>
      <c r="R650" s="56"/>
    </row>
    <row r="651" spans="1:18" s="2" customFormat="1" ht="111.75" customHeight="1" x14ac:dyDescent="0.3">
      <c r="A651" s="5">
        <f t="shared" si="339"/>
        <v>13</v>
      </c>
      <c r="B651" s="14" t="s">
        <v>22</v>
      </c>
      <c r="C651" s="25"/>
      <c r="D651" s="36" t="s">
        <v>376</v>
      </c>
      <c r="E651" s="29"/>
      <c r="F651" s="50" t="s">
        <v>975</v>
      </c>
      <c r="G651" s="112">
        <v>9785912823091</v>
      </c>
      <c r="H651" s="67">
        <v>29</v>
      </c>
      <c r="I651" s="71">
        <f t="shared" si="341"/>
        <v>14.5</v>
      </c>
      <c r="J651" s="78" t="s">
        <v>542</v>
      </c>
      <c r="K651" s="90">
        <v>100</v>
      </c>
      <c r="L651" s="117"/>
      <c r="M651" s="106">
        <f t="shared" si="340"/>
        <v>0</v>
      </c>
      <c r="N651" s="56">
        <f t="shared" si="342"/>
        <v>0</v>
      </c>
      <c r="O651" s="56">
        <f t="shared" si="337"/>
        <v>0</v>
      </c>
      <c r="P651" s="179">
        <f t="shared" si="338"/>
        <v>0</v>
      </c>
      <c r="R651" s="56"/>
    </row>
    <row r="652" spans="1:18" s="2" customFormat="1" ht="111.75" customHeight="1" x14ac:dyDescent="0.3">
      <c r="A652" s="5">
        <f t="shared" si="339"/>
        <v>14</v>
      </c>
      <c r="B652" s="14" t="s">
        <v>22</v>
      </c>
      <c r="C652" s="25"/>
      <c r="D652" s="36" t="s">
        <v>377</v>
      </c>
      <c r="E652" s="29"/>
      <c r="F652" s="50" t="s">
        <v>975</v>
      </c>
      <c r="G652" s="112">
        <v>9785000336717</v>
      </c>
      <c r="H652" s="67">
        <v>29</v>
      </c>
      <c r="I652" s="71">
        <f t="shared" si="341"/>
        <v>14.5</v>
      </c>
      <c r="J652" s="78" t="s">
        <v>543</v>
      </c>
      <c r="K652" s="90">
        <v>100</v>
      </c>
      <c r="L652" s="117"/>
      <c r="M652" s="106">
        <f t="shared" si="340"/>
        <v>0</v>
      </c>
      <c r="N652" s="56">
        <f t="shared" si="342"/>
        <v>0</v>
      </c>
      <c r="O652" s="56">
        <f t="shared" si="337"/>
        <v>0</v>
      </c>
      <c r="P652" s="179">
        <f t="shared" si="338"/>
        <v>0</v>
      </c>
      <c r="R652" s="53"/>
    </row>
    <row r="653" spans="1:18" s="20" customFormat="1" ht="111.75" customHeight="1" x14ac:dyDescent="0.3">
      <c r="A653" s="5">
        <f t="shared" si="339"/>
        <v>15</v>
      </c>
      <c r="B653" s="14" t="s">
        <v>22</v>
      </c>
      <c r="C653" s="25"/>
      <c r="D653" s="36" t="s">
        <v>303</v>
      </c>
      <c r="E653" s="29"/>
      <c r="F653" s="50" t="s">
        <v>975</v>
      </c>
      <c r="G653" s="112">
        <v>9785000337165</v>
      </c>
      <c r="H653" s="67">
        <v>29</v>
      </c>
      <c r="I653" s="71">
        <f>ROUND((100-$L$4)/100*H653,1)</f>
        <v>14.5</v>
      </c>
      <c r="J653" s="78" t="s">
        <v>542</v>
      </c>
      <c r="K653" s="90">
        <v>100</v>
      </c>
      <c r="L653" s="117"/>
      <c r="M653" s="106">
        <f>L653*I653</f>
        <v>0</v>
      </c>
      <c r="N653" s="56">
        <f t="shared" si="342"/>
        <v>0</v>
      </c>
      <c r="O653" s="56">
        <f t="shared" si="337"/>
        <v>0</v>
      </c>
      <c r="P653" s="179">
        <f t="shared" si="338"/>
        <v>0</v>
      </c>
      <c r="R653" s="56"/>
    </row>
    <row r="654" spans="1:18" s="2" customFormat="1" ht="111.75" customHeight="1" x14ac:dyDescent="0.3">
      <c r="A654" s="5">
        <f t="shared" si="339"/>
        <v>16</v>
      </c>
      <c r="B654" s="14" t="s">
        <v>22</v>
      </c>
      <c r="C654" s="26" t="s">
        <v>30</v>
      </c>
      <c r="D654" s="36" t="s">
        <v>357</v>
      </c>
      <c r="E654" s="46" t="s">
        <v>470</v>
      </c>
      <c r="F654" s="50" t="s">
        <v>975</v>
      </c>
      <c r="G654" s="112">
        <v>9785000337196</v>
      </c>
      <c r="H654" s="67">
        <v>29</v>
      </c>
      <c r="I654" s="71">
        <f t="shared" si="341"/>
        <v>14.5</v>
      </c>
      <c r="J654" s="78" t="s">
        <v>938</v>
      </c>
      <c r="K654" s="92">
        <v>100</v>
      </c>
      <c r="L654" s="117"/>
      <c r="M654" s="106">
        <f t="shared" si="340"/>
        <v>0</v>
      </c>
      <c r="N654" s="53">
        <f t="shared" si="342"/>
        <v>0</v>
      </c>
      <c r="O654" s="56">
        <f t="shared" si="337"/>
        <v>0</v>
      </c>
      <c r="P654" s="179">
        <f t="shared" si="338"/>
        <v>0</v>
      </c>
      <c r="R654" s="56"/>
    </row>
    <row r="655" spans="1:18" s="2" customFormat="1" ht="111.75" customHeight="1" x14ac:dyDescent="0.3">
      <c r="A655" s="5">
        <f t="shared" si="339"/>
        <v>17</v>
      </c>
      <c r="B655" s="14" t="s">
        <v>22</v>
      </c>
      <c r="C655" s="26" t="s">
        <v>30</v>
      </c>
      <c r="D655" s="36" t="s">
        <v>740</v>
      </c>
      <c r="E655" s="29"/>
      <c r="F655" s="50" t="s">
        <v>881</v>
      </c>
      <c r="G655" s="112">
        <v>9785000335871</v>
      </c>
      <c r="H655" s="67">
        <v>29</v>
      </c>
      <c r="I655" s="71">
        <f t="shared" si="341"/>
        <v>14.5</v>
      </c>
      <c r="J655" s="78" t="s">
        <v>705</v>
      </c>
      <c r="K655" s="90">
        <v>100</v>
      </c>
      <c r="L655" s="117"/>
      <c r="M655" s="106">
        <f t="shared" si="340"/>
        <v>0</v>
      </c>
      <c r="N655" s="56">
        <f t="shared" si="342"/>
        <v>0</v>
      </c>
      <c r="O655" s="56">
        <f t="shared" si="337"/>
        <v>0</v>
      </c>
      <c r="P655" s="179">
        <f t="shared" si="338"/>
        <v>0</v>
      </c>
      <c r="R655" s="56"/>
    </row>
    <row r="656" spans="1:18" s="2" customFormat="1" ht="111.75" customHeight="1" x14ac:dyDescent="0.3">
      <c r="A656" s="5">
        <f t="shared" si="339"/>
        <v>18</v>
      </c>
      <c r="B656" s="14"/>
      <c r="C656" s="26" t="s">
        <v>30</v>
      </c>
      <c r="D656" s="36" t="s">
        <v>379</v>
      </c>
      <c r="E656" s="29"/>
      <c r="F656" s="50" t="s">
        <v>881</v>
      </c>
      <c r="G656" s="112">
        <v>9785000335888</v>
      </c>
      <c r="H656" s="67">
        <v>29</v>
      </c>
      <c r="I656" s="71">
        <f>ROUND((100-$L$4)/100*H656,1)</f>
        <v>14.5</v>
      </c>
      <c r="J656" s="78" t="s">
        <v>540</v>
      </c>
      <c r="K656" s="90">
        <v>100</v>
      </c>
      <c r="L656" s="117"/>
      <c r="M656" s="106">
        <f t="shared" si="340"/>
        <v>0</v>
      </c>
      <c r="N656" s="56">
        <f t="shared" si="342"/>
        <v>0</v>
      </c>
      <c r="O656" s="56">
        <f t="shared" si="337"/>
        <v>0</v>
      </c>
      <c r="P656" s="179">
        <f t="shared" si="338"/>
        <v>0</v>
      </c>
      <c r="R656" s="56"/>
    </row>
    <row r="657" spans="1:24" s="2" customFormat="1" ht="111.75" customHeight="1" x14ac:dyDescent="0.3">
      <c r="A657" s="5">
        <f t="shared" si="339"/>
        <v>19</v>
      </c>
      <c r="B657" s="14" t="s">
        <v>22</v>
      </c>
      <c r="C657" s="25"/>
      <c r="D657" s="36" t="s">
        <v>380</v>
      </c>
      <c r="E657" s="29"/>
      <c r="F657" s="50" t="s">
        <v>881</v>
      </c>
      <c r="G657" s="112">
        <v>9785000336694</v>
      </c>
      <c r="H657" s="67">
        <v>29</v>
      </c>
      <c r="I657" s="71">
        <f t="shared" si="341"/>
        <v>14.5</v>
      </c>
      <c r="J657" s="78" t="s">
        <v>543</v>
      </c>
      <c r="K657" s="90">
        <v>100</v>
      </c>
      <c r="L657" s="117"/>
      <c r="M657" s="106">
        <f t="shared" si="340"/>
        <v>0</v>
      </c>
      <c r="N657" s="56">
        <f t="shared" si="342"/>
        <v>0</v>
      </c>
      <c r="O657" s="56">
        <f t="shared" si="337"/>
        <v>0</v>
      </c>
      <c r="P657" s="179">
        <f t="shared" si="338"/>
        <v>0</v>
      </c>
      <c r="R657" s="56"/>
    </row>
    <row r="658" spans="1:24" s="2" customFormat="1" ht="111.75" customHeight="1" x14ac:dyDescent="0.3">
      <c r="A658" s="5">
        <f t="shared" si="339"/>
        <v>20</v>
      </c>
      <c r="B658" s="14" t="s">
        <v>22</v>
      </c>
      <c r="C658" s="26" t="s">
        <v>30</v>
      </c>
      <c r="D658" s="36" t="s">
        <v>741</v>
      </c>
      <c r="E658" s="29"/>
      <c r="F658" s="50" t="s">
        <v>881</v>
      </c>
      <c r="G658" s="112">
        <v>9785000335895</v>
      </c>
      <c r="H658" s="67">
        <v>29</v>
      </c>
      <c r="I658" s="71">
        <f t="shared" si="341"/>
        <v>14.5</v>
      </c>
      <c r="J658" s="78" t="s">
        <v>705</v>
      </c>
      <c r="K658" s="90">
        <v>100</v>
      </c>
      <c r="L658" s="117"/>
      <c r="M658" s="106">
        <f t="shared" si="340"/>
        <v>0</v>
      </c>
      <c r="N658" s="56">
        <f t="shared" si="342"/>
        <v>0</v>
      </c>
      <c r="O658" s="56">
        <f t="shared" si="337"/>
        <v>0</v>
      </c>
      <c r="P658" s="179">
        <f t="shared" si="338"/>
        <v>0</v>
      </c>
      <c r="R658" s="56"/>
    </row>
    <row r="659" spans="1:24" s="2" customFormat="1" ht="111.75" customHeight="1" x14ac:dyDescent="0.3">
      <c r="A659" s="5">
        <f t="shared" si="339"/>
        <v>21</v>
      </c>
      <c r="B659" s="14" t="s">
        <v>22</v>
      </c>
      <c r="C659" s="26" t="s">
        <v>30</v>
      </c>
      <c r="D659" s="36" t="s">
        <v>742</v>
      </c>
      <c r="E659" s="29"/>
      <c r="F659" s="50" t="s">
        <v>881</v>
      </c>
      <c r="G659" s="112">
        <v>9785000335918</v>
      </c>
      <c r="H659" s="67">
        <v>29</v>
      </c>
      <c r="I659" s="71">
        <f t="shared" si="341"/>
        <v>14.5</v>
      </c>
      <c r="J659" s="78" t="s">
        <v>705</v>
      </c>
      <c r="K659" s="90">
        <v>100</v>
      </c>
      <c r="L659" s="117"/>
      <c r="M659" s="106">
        <f t="shared" si="340"/>
        <v>0</v>
      </c>
      <c r="N659" s="56">
        <f t="shared" si="342"/>
        <v>0</v>
      </c>
      <c r="O659" s="56">
        <f t="shared" si="337"/>
        <v>0</v>
      </c>
      <c r="P659" s="179">
        <f t="shared" si="338"/>
        <v>0</v>
      </c>
      <c r="R659" s="56"/>
    </row>
    <row r="660" spans="1:24" s="2" customFormat="1" ht="111.75" customHeight="1" x14ac:dyDescent="0.3">
      <c r="A660" s="5">
        <f t="shared" si="339"/>
        <v>22</v>
      </c>
      <c r="B660" s="14"/>
      <c r="C660" s="26" t="s">
        <v>30</v>
      </c>
      <c r="D660" s="36" t="s">
        <v>381</v>
      </c>
      <c r="E660" s="46" t="s">
        <v>470</v>
      </c>
      <c r="F660" s="50" t="s">
        <v>881</v>
      </c>
      <c r="G660" s="112">
        <v>9785000335901</v>
      </c>
      <c r="H660" s="67">
        <v>29</v>
      </c>
      <c r="I660" s="71">
        <f>ROUND((100-$L$4)/100*H660,1)</f>
        <v>14.5</v>
      </c>
      <c r="J660" s="78" t="s">
        <v>540</v>
      </c>
      <c r="K660" s="90">
        <v>100</v>
      </c>
      <c r="L660" s="117"/>
      <c r="M660" s="106">
        <f t="shared" si="340"/>
        <v>0</v>
      </c>
      <c r="N660" s="56">
        <f t="shared" si="342"/>
        <v>0</v>
      </c>
      <c r="O660" s="56">
        <f t="shared" si="337"/>
        <v>0</v>
      </c>
      <c r="P660" s="179">
        <f t="shared" si="338"/>
        <v>0</v>
      </c>
      <c r="R660" s="53"/>
    </row>
    <row r="661" spans="1:24" s="20" customFormat="1" ht="111.75" customHeight="1" x14ac:dyDescent="0.3">
      <c r="A661" s="5">
        <f t="shared" si="339"/>
        <v>23</v>
      </c>
      <c r="B661" s="14" t="s">
        <v>22</v>
      </c>
      <c r="C661" s="25"/>
      <c r="D661" s="36" t="s">
        <v>382</v>
      </c>
      <c r="F661" s="50" t="s">
        <v>501</v>
      </c>
      <c r="G661" s="112">
        <v>9785000336724</v>
      </c>
      <c r="H661" s="67">
        <v>29</v>
      </c>
      <c r="I661" s="71">
        <f t="shared" si="341"/>
        <v>14.5</v>
      </c>
      <c r="J661" s="78" t="s">
        <v>543</v>
      </c>
      <c r="K661" s="90">
        <v>100</v>
      </c>
      <c r="L661" s="117"/>
      <c r="M661" s="106">
        <f t="shared" si="340"/>
        <v>0</v>
      </c>
      <c r="N661" s="56" t="e">
        <f>#REF!*2.3/100</f>
        <v>#REF!</v>
      </c>
      <c r="O661" s="56"/>
      <c r="P661" s="179"/>
      <c r="R661" s="56"/>
    </row>
    <row r="662" spans="1:24" s="2" customFormat="1" ht="111.75" customHeight="1" x14ac:dyDescent="0.3">
      <c r="A662" s="5">
        <f t="shared" si="339"/>
        <v>24</v>
      </c>
      <c r="B662" s="14" t="s">
        <v>22</v>
      </c>
      <c r="C662" s="28"/>
      <c r="D662" s="36" t="s">
        <v>383</v>
      </c>
      <c r="E662" s="46" t="s">
        <v>470</v>
      </c>
      <c r="F662" s="50" t="s">
        <v>881</v>
      </c>
      <c r="G662" s="112">
        <v>9785000336731</v>
      </c>
      <c r="H662" s="67">
        <v>29</v>
      </c>
      <c r="I662" s="71">
        <f>ROUND((100-$L$4)/100*H662,1)</f>
        <v>14.5</v>
      </c>
      <c r="J662" s="78" t="s">
        <v>543</v>
      </c>
      <c r="K662" s="92">
        <v>100</v>
      </c>
      <c r="L662" s="117"/>
      <c r="M662" s="106">
        <f t="shared" si="340"/>
        <v>0</v>
      </c>
      <c r="N662" s="53">
        <f>L662*2.2/100</f>
        <v>0</v>
      </c>
      <c r="O662" s="56">
        <f>TRUNC(L662/K662,0)*K662</f>
        <v>0</v>
      </c>
      <c r="P662" s="179">
        <f>L662-O662</f>
        <v>0</v>
      </c>
      <c r="R662" s="56"/>
    </row>
    <row r="663" spans="1:24" s="2" customFormat="1" ht="111.75" customHeight="1" x14ac:dyDescent="0.3">
      <c r="A663" s="5">
        <f t="shared" si="339"/>
        <v>25</v>
      </c>
      <c r="B663" s="14"/>
      <c r="C663" s="26" t="s">
        <v>30</v>
      </c>
      <c r="D663" s="36" t="s">
        <v>384</v>
      </c>
      <c r="E663" s="46" t="s">
        <v>470</v>
      </c>
      <c r="F663" s="50" t="s">
        <v>881</v>
      </c>
      <c r="G663" s="112">
        <v>9785000335932</v>
      </c>
      <c r="H663" s="67">
        <v>29</v>
      </c>
      <c r="I663" s="71">
        <f>ROUND((100-$L$4)/100*H663,1)</f>
        <v>14.5</v>
      </c>
      <c r="J663" s="78" t="s">
        <v>540</v>
      </c>
      <c r="K663" s="90">
        <v>100</v>
      </c>
      <c r="L663" s="117"/>
      <c r="M663" s="106">
        <f t="shared" si="340"/>
        <v>0</v>
      </c>
      <c r="N663" s="56">
        <f>L663*2.2/100</f>
        <v>0</v>
      </c>
      <c r="O663" s="56">
        <f>TRUNC(L663/K663,0)*K663</f>
        <v>0</v>
      </c>
      <c r="P663" s="179">
        <f>L663-O663</f>
        <v>0</v>
      </c>
      <c r="R663" s="56"/>
    </row>
    <row r="664" spans="1:24" s="2" customFormat="1" ht="111.75" customHeight="1" x14ac:dyDescent="0.3">
      <c r="A664" s="5">
        <f t="shared" si="339"/>
        <v>26</v>
      </c>
      <c r="B664" s="14" t="s">
        <v>22</v>
      </c>
      <c r="C664" s="26" t="s">
        <v>30</v>
      </c>
      <c r="D664" s="36" t="s">
        <v>743</v>
      </c>
      <c r="E664" s="46" t="s">
        <v>470</v>
      </c>
      <c r="F664" s="50" t="s">
        <v>882</v>
      </c>
      <c r="G664" s="112">
        <v>9785000336755</v>
      </c>
      <c r="H664" s="67">
        <v>29</v>
      </c>
      <c r="I664" s="71">
        <f>ROUND((100-$L$4)/100*H664,1)</f>
        <v>14.5</v>
      </c>
      <c r="J664" s="78" t="s">
        <v>705</v>
      </c>
      <c r="K664" s="90">
        <v>100</v>
      </c>
      <c r="L664" s="117"/>
      <c r="M664" s="106">
        <f>L664*I664</f>
        <v>0</v>
      </c>
      <c r="N664" s="56">
        <f>L664*2.2/100</f>
        <v>0</v>
      </c>
      <c r="O664" s="56"/>
      <c r="P664" s="179"/>
      <c r="R664" s="56"/>
    </row>
    <row r="665" spans="1:24" s="2" customFormat="1" ht="53.25" customHeight="1" x14ac:dyDescent="0.3">
      <c r="A665" s="10"/>
      <c r="B665" s="10"/>
      <c r="C665" s="10"/>
      <c r="D665" s="39"/>
      <c r="E665" s="115"/>
      <c r="F665" s="289" t="s">
        <v>617</v>
      </c>
      <c r="G665" s="289"/>
      <c r="H665" s="289"/>
      <c r="I665" s="289"/>
      <c r="J665" s="289"/>
      <c r="K665" s="290"/>
      <c r="L665" s="102"/>
      <c r="M665" s="106"/>
      <c r="N665" s="56"/>
      <c r="O665" s="56"/>
      <c r="P665" s="179"/>
      <c r="R665" s="56"/>
    </row>
    <row r="666" spans="1:24" s="2" customFormat="1" ht="111.75" customHeight="1" x14ac:dyDescent="0.3">
      <c r="A666" s="5">
        <v>1</v>
      </c>
      <c r="B666" s="14" t="s">
        <v>22</v>
      </c>
      <c r="C666" s="25"/>
      <c r="D666" s="36" t="s">
        <v>385</v>
      </c>
      <c r="E666" s="47"/>
      <c r="F666" s="50" t="s">
        <v>499</v>
      </c>
      <c r="G666" s="112">
        <v>9785912823077</v>
      </c>
      <c r="H666" s="67">
        <v>26</v>
      </c>
      <c r="I666" s="71">
        <f t="shared" ref="I666:I669" si="343">ROUND((100-$L$4)/100*H666,1)</f>
        <v>13</v>
      </c>
      <c r="J666" s="78"/>
      <c r="K666" s="90">
        <v>100</v>
      </c>
      <c r="L666" s="117"/>
      <c r="M666" s="106">
        <f>L666*I666</f>
        <v>0</v>
      </c>
      <c r="N666" s="56">
        <f>L666*2.2/100</f>
        <v>0</v>
      </c>
      <c r="O666" s="56">
        <f>TRUNC(L666/K666,0)*K666</f>
        <v>0</v>
      </c>
      <c r="P666" s="179">
        <f>L666-O666</f>
        <v>0</v>
      </c>
      <c r="R666" s="56"/>
    </row>
    <row r="667" spans="1:24" s="2" customFormat="1" ht="111.75" customHeight="1" x14ac:dyDescent="0.3">
      <c r="A667" s="5">
        <v>2</v>
      </c>
      <c r="B667" s="14"/>
      <c r="C667" s="25"/>
      <c r="D667" s="36" t="s">
        <v>387</v>
      </c>
      <c r="E667" s="47"/>
      <c r="F667" s="50" t="s">
        <v>497</v>
      </c>
      <c r="G667" s="112">
        <v>9785912828034</v>
      </c>
      <c r="H667" s="67">
        <v>26</v>
      </c>
      <c r="I667" s="71">
        <f t="shared" si="343"/>
        <v>13</v>
      </c>
      <c r="J667" s="78"/>
      <c r="K667" s="90">
        <v>100</v>
      </c>
      <c r="L667" s="117"/>
      <c r="M667" s="106">
        <f t="shared" ref="M667:M686" si="344">L667*I667</f>
        <v>0</v>
      </c>
      <c r="N667" s="56" t="e">
        <f>#REF!*2.2/100</f>
        <v>#REF!</v>
      </c>
      <c r="O667" s="56"/>
      <c r="P667" s="179"/>
      <c r="R667" s="56"/>
    </row>
    <row r="668" spans="1:24" s="2" customFormat="1" ht="111.75" customHeight="1" x14ac:dyDescent="0.3">
      <c r="A668" s="5">
        <f t="shared" ref="A668:A669" si="345">A667+1</f>
        <v>3</v>
      </c>
      <c r="B668" s="14"/>
      <c r="C668" s="25"/>
      <c r="D668" s="36" t="s">
        <v>388</v>
      </c>
      <c r="E668" s="47"/>
      <c r="F668" s="50" t="s">
        <v>497</v>
      </c>
      <c r="G668" s="112">
        <v>9785912828041</v>
      </c>
      <c r="H668" s="67">
        <v>26</v>
      </c>
      <c r="I668" s="71">
        <f t="shared" si="343"/>
        <v>13</v>
      </c>
      <c r="J668" s="78"/>
      <c r="K668" s="90">
        <v>100</v>
      </c>
      <c r="L668" s="117"/>
      <c r="M668" s="106">
        <f t="shared" si="344"/>
        <v>0</v>
      </c>
      <c r="N668" s="56">
        <f>L668*2.2/100</f>
        <v>0</v>
      </c>
      <c r="O668" s="56">
        <f>TRUNC(L668/K668,0)*K668</f>
        <v>0</v>
      </c>
      <c r="P668" s="179">
        <f>L668-O668</f>
        <v>0</v>
      </c>
      <c r="R668" s="56"/>
    </row>
    <row r="669" spans="1:24" s="2" customFormat="1" ht="111.75" customHeight="1" x14ac:dyDescent="0.3">
      <c r="A669" s="5">
        <f t="shared" si="345"/>
        <v>4</v>
      </c>
      <c r="B669" s="14"/>
      <c r="C669" s="25"/>
      <c r="D669" s="36" t="s">
        <v>389</v>
      </c>
      <c r="E669" s="47"/>
      <c r="F669" s="50" t="s">
        <v>502</v>
      </c>
      <c r="G669" s="112">
        <v>9785912822773</v>
      </c>
      <c r="H669" s="67">
        <v>26</v>
      </c>
      <c r="I669" s="71">
        <f t="shared" si="343"/>
        <v>13</v>
      </c>
      <c r="J669" s="78" t="s">
        <v>545</v>
      </c>
      <c r="K669" s="90">
        <v>100</v>
      </c>
      <c r="L669" s="117"/>
      <c r="M669" s="106">
        <f t="shared" si="344"/>
        <v>0</v>
      </c>
      <c r="N669" s="56">
        <f>L669*2.2/100</f>
        <v>0</v>
      </c>
      <c r="O669" s="56">
        <f>TRUNC(L669/K669,0)*K669</f>
        <v>0</v>
      </c>
      <c r="P669" s="179">
        <f>L669-O669</f>
        <v>0</v>
      </c>
      <c r="R669" s="162"/>
    </row>
    <row r="670" spans="1:24" s="10" customFormat="1" ht="50.4" customHeight="1" x14ac:dyDescent="0.3">
      <c r="A670" s="297" t="s">
        <v>618</v>
      </c>
      <c r="B670" s="298"/>
      <c r="C670" s="298"/>
      <c r="D670" s="298"/>
      <c r="E670" s="298"/>
      <c r="F670" s="298"/>
      <c r="G670" s="298"/>
      <c r="H670" s="298"/>
      <c r="I670" s="298"/>
      <c r="J670" s="298"/>
      <c r="K670" s="315"/>
      <c r="L670" s="102"/>
      <c r="M670" s="106"/>
      <c r="N670" s="56"/>
      <c r="O670" s="56"/>
      <c r="P670" s="179"/>
      <c r="R670" s="162"/>
    </row>
    <row r="671" spans="1:24" s="10" customFormat="1" ht="43.5" customHeight="1" x14ac:dyDescent="0.3">
      <c r="A671" s="291" t="s">
        <v>701</v>
      </c>
      <c r="B671" s="292"/>
      <c r="C671" s="292"/>
      <c r="D671" s="292"/>
      <c r="E671" s="115"/>
      <c r="F671" s="289" t="s">
        <v>702</v>
      </c>
      <c r="G671" s="289"/>
      <c r="H671" s="289"/>
      <c r="I671" s="289"/>
      <c r="J671" s="289"/>
      <c r="K671" s="290"/>
      <c r="L671" s="121"/>
      <c r="M671" s="106"/>
      <c r="N671" s="56"/>
      <c r="O671" s="56"/>
      <c r="P671" s="56"/>
      <c r="R671" s="162"/>
    </row>
    <row r="672" spans="1:24" s="10" customFormat="1" ht="113.25" customHeight="1" x14ac:dyDescent="0.3">
      <c r="A672" s="4">
        <v>1</v>
      </c>
      <c r="B672" s="4"/>
      <c r="C672" s="142"/>
      <c r="D672" s="37" t="s">
        <v>831</v>
      </c>
      <c r="E672" s="201"/>
      <c r="F672" s="50" t="s">
        <v>491</v>
      </c>
      <c r="G672" s="112">
        <v>9785000338308</v>
      </c>
      <c r="H672" s="65">
        <v>260</v>
      </c>
      <c r="I672" s="71">
        <f>ROUND((100-$L$4)/100*H672,1)</f>
        <v>130</v>
      </c>
      <c r="J672" s="78" t="s">
        <v>540</v>
      </c>
      <c r="K672" s="90">
        <v>20</v>
      </c>
      <c r="L672" s="116"/>
      <c r="M672" s="106">
        <f>L672*I672</f>
        <v>0</v>
      </c>
      <c r="N672" s="107">
        <f>L672*5/K672</f>
        <v>0</v>
      </c>
      <c r="O672" s="56">
        <f>TRUNC(L672/K672,0)*K672</f>
        <v>0</v>
      </c>
      <c r="P672" s="179">
        <f>L672-O672</f>
        <v>0</v>
      </c>
      <c r="R672" s="162"/>
      <c r="X672" s="172"/>
    </row>
    <row r="673" spans="1:18" s="10" customFormat="1" ht="113.25" customHeight="1" x14ac:dyDescent="0.3">
      <c r="A673" s="4">
        <f>A672+1</f>
        <v>2</v>
      </c>
      <c r="B673" s="131"/>
      <c r="C673" s="142"/>
      <c r="D673" s="37" t="s">
        <v>895</v>
      </c>
      <c r="E673" s="29"/>
      <c r="F673" s="50" t="s">
        <v>703</v>
      </c>
      <c r="G673" s="112">
        <v>9785000338179</v>
      </c>
      <c r="H673" s="65">
        <v>260</v>
      </c>
      <c r="I673" s="71">
        <f>ROUND((100-$L$4)/100*H673,1)</f>
        <v>130</v>
      </c>
      <c r="J673" s="78" t="s">
        <v>540</v>
      </c>
      <c r="K673" s="90">
        <v>20</v>
      </c>
      <c r="L673" s="116"/>
      <c r="M673" s="106">
        <f>L673*I673</f>
        <v>0</v>
      </c>
      <c r="N673" s="107">
        <f>L673*5/K673</f>
        <v>0</v>
      </c>
      <c r="O673" s="56">
        <f>TRUNC(L673/K673,0)*K673</f>
        <v>0</v>
      </c>
      <c r="P673" s="179">
        <f>L673-O673</f>
        <v>0</v>
      </c>
      <c r="R673" s="162"/>
    </row>
    <row r="674" spans="1:18" s="10" customFormat="1" ht="113.25" customHeight="1" x14ac:dyDescent="0.3">
      <c r="A674" s="4">
        <f>A673+1</f>
        <v>3</v>
      </c>
      <c r="B674" s="131"/>
      <c r="C674" s="142"/>
      <c r="D674" s="37" t="s">
        <v>896</v>
      </c>
      <c r="E674" s="201"/>
      <c r="F674" s="50" t="s">
        <v>704</v>
      </c>
      <c r="G674" s="112">
        <v>9785000338186</v>
      </c>
      <c r="H674" s="65">
        <v>260</v>
      </c>
      <c r="I674" s="71">
        <f>ROUND((100-$L$4)/100*H674,1)</f>
        <v>130</v>
      </c>
      <c r="J674" s="78" t="s">
        <v>540</v>
      </c>
      <c r="K674" s="90">
        <v>20</v>
      </c>
      <c r="L674" s="116"/>
      <c r="M674" s="106">
        <f>L674*I674</f>
        <v>0</v>
      </c>
      <c r="N674" s="107">
        <f>L674*5/K674</f>
        <v>0</v>
      </c>
      <c r="O674" s="56">
        <f>TRUNC(L674/K674,0)*K674</f>
        <v>0</v>
      </c>
      <c r="P674" s="179">
        <f>L674-O674</f>
        <v>0</v>
      </c>
      <c r="R674" s="162"/>
    </row>
    <row r="675" spans="1:18" s="10" customFormat="1" ht="113.25" customHeight="1" x14ac:dyDescent="0.3">
      <c r="A675" s="4">
        <f>A674+1</f>
        <v>4</v>
      </c>
      <c r="B675" s="212"/>
      <c r="C675" s="142"/>
      <c r="D675" s="37" t="s">
        <v>147</v>
      </c>
      <c r="E675" s="201"/>
      <c r="F675" s="50" t="s">
        <v>716</v>
      </c>
      <c r="G675" s="112">
        <v>9785000338193</v>
      </c>
      <c r="H675" s="65">
        <v>260</v>
      </c>
      <c r="I675" s="71">
        <f>ROUND((100-$L$4)/100*H675,1)</f>
        <v>130</v>
      </c>
      <c r="J675" s="78" t="s">
        <v>705</v>
      </c>
      <c r="K675" s="90">
        <v>20</v>
      </c>
      <c r="L675" s="116"/>
      <c r="M675" s="106">
        <f>L675*I675</f>
        <v>0</v>
      </c>
      <c r="N675" s="107">
        <f>L675*5/K675</f>
        <v>0</v>
      </c>
      <c r="O675" s="56">
        <f>TRUNC(L675/K675,0)*K675</f>
        <v>0</v>
      </c>
      <c r="P675" s="179">
        <f>L675-O675</f>
        <v>0</v>
      </c>
      <c r="R675" s="163"/>
    </row>
    <row r="676" spans="1:18" s="108" customFormat="1" ht="54.75" customHeight="1" x14ac:dyDescent="0.3">
      <c r="A676" s="291" t="s">
        <v>619</v>
      </c>
      <c r="B676" s="292"/>
      <c r="C676" s="292"/>
      <c r="D676" s="292"/>
      <c r="E676" s="115"/>
      <c r="F676" s="289" t="s">
        <v>620</v>
      </c>
      <c r="G676" s="289"/>
      <c r="H676" s="289"/>
      <c r="I676" s="289"/>
      <c r="J676" s="289"/>
      <c r="K676" s="290"/>
      <c r="L676" s="102"/>
      <c r="M676" s="106"/>
      <c r="N676" s="107"/>
      <c r="O676" s="56"/>
      <c r="P676" s="179"/>
      <c r="R676" s="163"/>
    </row>
    <row r="677" spans="1:18" s="108" customFormat="1" ht="111.75" customHeight="1" x14ac:dyDescent="0.3">
      <c r="A677" s="8">
        <v>1</v>
      </c>
      <c r="B677" s="14" t="s">
        <v>23</v>
      </c>
      <c r="C677" s="25"/>
      <c r="D677" s="40" t="s">
        <v>390</v>
      </c>
      <c r="E677" s="29"/>
      <c r="F677" s="50" t="s">
        <v>504</v>
      </c>
      <c r="G677" s="148">
        <v>9785000334492</v>
      </c>
      <c r="H677" s="66">
        <v>378</v>
      </c>
      <c r="I677" s="71">
        <f t="shared" ref="I677:I686" si="346">ROUND((100-$L$4)/100*H677,1)</f>
        <v>189</v>
      </c>
      <c r="J677" s="78"/>
      <c r="K677" s="93">
        <v>15</v>
      </c>
      <c r="L677" s="98"/>
      <c r="M677" s="106">
        <f t="shared" si="344"/>
        <v>0</v>
      </c>
      <c r="N677" s="56">
        <f t="shared" ref="N677:N686" si="347">L677*4.05/15</f>
        <v>0</v>
      </c>
      <c r="O677" s="56">
        <f t="shared" ref="O677:O686" si="348">TRUNC(L677/K677,0)*K677</f>
        <v>0</v>
      </c>
      <c r="P677" s="179">
        <f t="shared" ref="P677:P686" si="349">L677-O677</f>
        <v>0</v>
      </c>
      <c r="R677" s="163"/>
    </row>
    <row r="678" spans="1:18" s="108" customFormat="1" ht="111.75" customHeight="1" x14ac:dyDescent="0.3">
      <c r="A678" s="8">
        <f t="shared" ref="A678:A686" si="350">A677+1</f>
        <v>2</v>
      </c>
      <c r="B678" s="14" t="s">
        <v>23</v>
      </c>
      <c r="C678" s="25"/>
      <c r="D678" s="40" t="s">
        <v>391</v>
      </c>
      <c r="E678" s="29"/>
      <c r="F678" s="50" t="s">
        <v>505</v>
      </c>
      <c r="G678" s="148">
        <v>9785000332351</v>
      </c>
      <c r="H678" s="66">
        <v>378</v>
      </c>
      <c r="I678" s="71">
        <f t="shared" si="346"/>
        <v>189</v>
      </c>
      <c r="J678" s="78" t="s">
        <v>545</v>
      </c>
      <c r="K678" s="93">
        <v>15</v>
      </c>
      <c r="L678" s="98"/>
      <c r="M678" s="106">
        <f t="shared" si="344"/>
        <v>0</v>
      </c>
      <c r="N678" s="56">
        <f t="shared" si="347"/>
        <v>0</v>
      </c>
      <c r="O678" s="56">
        <f t="shared" si="348"/>
        <v>0</v>
      </c>
      <c r="P678" s="179">
        <f t="shared" si="349"/>
        <v>0</v>
      </c>
      <c r="R678" s="163"/>
    </row>
    <row r="679" spans="1:18" s="108" customFormat="1" ht="111.75" customHeight="1" x14ac:dyDescent="0.3">
      <c r="A679" s="8">
        <f t="shared" si="350"/>
        <v>3</v>
      </c>
      <c r="B679" s="14" t="s">
        <v>23</v>
      </c>
      <c r="C679" s="25"/>
      <c r="D679" s="40" t="s">
        <v>392</v>
      </c>
      <c r="E679" s="29"/>
      <c r="F679" s="50" t="s">
        <v>505</v>
      </c>
      <c r="G679" s="148">
        <v>9785000332474</v>
      </c>
      <c r="H679" s="66">
        <v>378</v>
      </c>
      <c r="I679" s="71">
        <f t="shared" si="346"/>
        <v>189</v>
      </c>
      <c r="J679" s="78" t="s">
        <v>545</v>
      </c>
      <c r="K679" s="93">
        <v>15</v>
      </c>
      <c r="L679" s="98"/>
      <c r="M679" s="106">
        <f t="shared" si="344"/>
        <v>0</v>
      </c>
      <c r="N679" s="56">
        <f t="shared" si="347"/>
        <v>0</v>
      </c>
      <c r="O679" s="56">
        <f t="shared" si="348"/>
        <v>0</v>
      </c>
      <c r="P679" s="179">
        <f t="shared" si="349"/>
        <v>0</v>
      </c>
      <c r="R679" s="163"/>
    </row>
    <row r="680" spans="1:18" s="108" customFormat="1" ht="111.75" customHeight="1" x14ac:dyDescent="0.3">
      <c r="A680" s="8">
        <f>A679+1</f>
        <v>4</v>
      </c>
      <c r="B680" s="14" t="s">
        <v>23</v>
      </c>
      <c r="C680" s="25"/>
      <c r="D680" s="40" t="s">
        <v>393</v>
      </c>
      <c r="E680" s="29"/>
      <c r="F680" s="50" t="s">
        <v>506</v>
      </c>
      <c r="G680" s="148">
        <v>9785000334270</v>
      </c>
      <c r="H680" s="66">
        <v>378</v>
      </c>
      <c r="I680" s="71">
        <f t="shared" si="346"/>
        <v>189</v>
      </c>
      <c r="J680" s="78"/>
      <c r="K680" s="93">
        <v>15</v>
      </c>
      <c r="L680" s="98"/>
      <c r="M680" s="106">
        <f t="shared" si="344"/>
        <v>0</v>
      </c>
      <c r="N680" s="56">
        <f t="shared" si="347"/>
        <v>0</v>
      </c>
      <c r="O680" s="56">
        <f t="shared" si="348"/>
        <v>0</v>
      </c>
      <c r="P680" s="179">
        <f t="shared" si="349"/>
        <v>0</v>
      </c>
      <c r="R680" s="163"/>
    </row>
    <row r="681" spans="1:18" s="108" customFormat="1" ht="111.75" customHeight="1" x14ac:dyDescent="0.3">
      <c r="A681" s="8">
        <f t="shared" si="350"/>
        <v>5</v>
      </c>
      <c r="B681" s="14" t="s">
        <v>23</v>
      </c>
      <c r="C681" s="25"/>
      <c r="D681" s="40" t="s">
        <v>394</v>
      </c>
      <c r="E681" s="29"/>
      <c r="F681" s="50" t="s">
        <v>507</v>
      </c>
      <c r="G681" s="148">
        <v>9785000333068</v>
      </c>
      <c r="H681" s="66">
        <v>378</v>
      </c>
      <c r="I681" s="71">
        <f t="shared" si="346"/>
        <v>189</v>
      </c>
      <c r="J681" s="78" t="s">
        <v>544</v>
      </c>
      <c r="K681" s="93">
        <v>15</v>
      </c>
      <c r="L681" s="98"/>
      <c r="M681" s="106">
        <f t="shared" si="344"/>
        <v>0</v>
      </c>
      <c r="N681" s="56">
        <f t="shared" si="347"/>
        <v>0</v>
      </c>
      <c r="O681" s="56">
        <f t="shared" si="348"/>
        <v>0</v>
      </c>
      <c r="P681" s="179">
        <f t="shared" si="349"/>
        <v>0</v>
      </c>
      <c r="R681" s="163"/>
    </row>
    <row r="682" spans="1:18" s="108" customFormat="1" ht="111.75" customHeight="1" x14ac:dyDescent="0.3">
      <c r="A682" s="8">
        <f t="shared" si="350"/>
        <v>6</v>
      </c>
      <c r="B682" s="14" t="s">
        <v>23</v>
      </c>
      <c r="C682" s="25"/>
      <c r="D682" s="40" t="s">
        <v>395</v>
      </c>
      <c r="E682" s="29"/>
      <c r="F682" s="50" t="s">
        <v>508</v>
      </c>
      <c r="G682" s="148">
        <v>9785000333549</v>
      </c>
      <c r="H682" s="66">
        <v>378</v>
      </c>
      <c r="I682" s="71">
        <f t="shared" si="346"/>
        <v>189</v>
      </c>
      <c r="J682" s="78" t="s">
        <v>544</v>
      </c>
      <c r="K682" s="93">
        <v>15</v>
      </c>
      <c r="L682" s="98"/>
      <c r="M682" s="106">
        <f t="shared" si="344"/>
        <v>0</v>
      </c>
      <c r="N682" s="56">
        <f t="shared" si="347"/>
        <v>0</v>
      </c>
      <c r="O682" s="56">
        <f t="shared" si="348"/>
        <v>0</v>
      </c>
      <c r="P682" s="179">
        <f t="shared" si="349"/>
        <v>0</v>
      </c>
      <c r="R682" s="163"/>
    </row>
    <row r="683" spans="1:18" s="108" customFormat="1" ht="111.75" customHeight="1" x14ac:dyDescent="0.3">
      <c r="A683" s="8">
        <f t="shared" si="350"/>
        <v>7</v>
      </c>
      <c r="B683" s="14" t="s">
        <v>23</v>
      </c>
      <c r="C683" s="25"/>
      <c r="D683" s="40" t="s">
        <v>396</v>
      </c>
      <c r="E683" s="29"/>
      <c r="F683" s="50" t="s">
        <v>509</v>
      </c>
      <c r="G683" s="148">
        <v>9785000334256</v>
      </c>
      <c r="H683" s="66">
        <v>378</v>
      </c>
      <c r="I683" s="71">
        <f t="shared" si="346"/>
        <v>189</v>
      </c>
      <c r="J683" s="78"/>
      <c r="K683" s="93">
        <v>15</v>
      </c>
      <c r="L683" s="98"/>
      <c r="M683" s="106">
        <f t="shared" si="344"/>
        <v>0</v>
      </c>
      <c r="N683" s="56">
        <f t="shared" si="347"/>
        <v>0</v>
      </c>
      <c r="O683" s="56">
        <f t="shared" si="348"/>
        <v>0</v>
      </c>
      <c r="P683" s="179">
        <f t="shared" si="349"/>
        <v>0</v>
      </c>
      <c r="R683" s="163"/>
    </row>
    <row r="684" spans="1:18" s="108" customFormat="1" ht="111.75" customHeight="1" x14ac:dyDescent="0.3">
      <c r="A684" s="8">
        <f t="shared" si="350"/>
        <v>8</v>
      </c>
      <c r="B684" s="14" t="s">
        <v>23</v>
      </c>
      <c r="C684" s="25"/>
      <c r="D684" s="40" t="s">
        <v>397</v>
      </c>
      <c r="E684" s="29"/>
      <c r="F684" s="50" t="s">
        <v>510</v>
      </c>
      <c r="G684" s="148">
        <v>9785000334133</v>
      </c>
      <c r="H684" s="66">
        <v>378</v>
      </c>
      <c r="I684" s="71">
        <f t="shared" si="346"/>
        <v>189</v>
      </c>
      <c r="J684" s="78" t="s">
        <v>544</v>
      </c>
      <c r="K684" s="93">
        <v>15</v>
      </c>
      <c r="L684" s="98"/>
      <c r="M684" s="106">
        <f t="shared" si="344"/>
        <v>0</v>
      </c>
      <c r="N684" s="56">
        <f t="shared" si="347"/>
        <v>0</v>
      </c>
      <c r="O684" s="56">
        <f t="shared" si="348"/>
        <v>0</v>
      </c>
      <c r="P684" s="179">
        <f t="shared" si="349"/>
        <v>0</v>
      </c>
      <c r="R684" s="162"/>
    </row>
    <row r="685" spans="1:18" s="10" customFormat="1" ht="111.75" customHeight="1" x14ac:dyDescent="0.3">
      <c r="A685" s="8">
        <f t="shared" si="350"/>
        <v>9</v>
      </c>
      <c r="B685" s="14" t="s">
        <v>23</v>
      </c>
      <c r="C685" s="25"/>
      <c r="D685" s="40" t="s">
        <v>398</v>
      </c>
      <c r="E685" s="29"/>
      <c r="F685" s="50" t="s">
        <v>511</v>
      </c>
      <c r="G685" s="148">
        <v>9785000335161</v>
      </c>
      <c r="H685" s="66">
        <v>378</v>
      </c>
      <c r="I685" s="71">
        <f t="shared" si="346"/>
        <v>189</v>
      </c>
      <c r="J685" s="78" t="s">
        <v>545</v>
      </c>
      <c r="K685" s="93">
        <v>15</v>
      </c>
      <c r="L685" s="98"/>
      <c r="M685" s="106">
        <f t="shared" si="344"/>
        <v>0</v>
      </c>
      <c r="N685" s="56">
        <f t="shared" si="347"/>
        <v>0</v>
      </c>
      <c r="O685" s="56">
        <f t="shared" si="348"/>
        <v>0</v>
      </c>
      <c r="P685" s="179">
        <f t="shared" si="349"/>
        <v>0</v>
      </c>
      <c r="R685" s="162"/>
    </row>
    <row r="686" spans="1:18" s="10" customFormat="1" ht="111.75" customHeight="1" x14ac:dyDescent="0.3">
      <c r="A686" s="8">
        <f t="shared" si="350"/>
        <v>10</v>
      </c>
      <c r="B686" s="14" t="s">
        <v>23</v>
      </c>
      <c r="C686" s="25"/>
      <c r="D686" s="40" t="s">
        <v>399</v>
      </c>
      <c r="E686" s="29"/>
      <c r="F686" s="50" t="s">
        <v>512</v>
      </c>
      <c r="G686" s="148">
        <v>9785000335178</v>
      </c>
      <c r="H686" s="66">
        <v>378</v>
      </c>
      <c r="I686" s="71">
        <f t="shared" si="346"/>
        <v>189</v>
      </c>
      <c r="J686" s="78" t="s">
        <v>545</v>
      </c>
      <c r="K686" s="93">
        <v>15</v>
      </c>
      <c r="L686" s="98"/>
      <c r="M686" s="106">
        <f t="shared" si="344"/>
        <v>0</v>
      </c>
      <c r="N686" s="56">
        <f t="shared" si="347"/>
        <v>0</v>
      </c>
      <c r="O686" s="56">
        <f t="shared" si="348"/>
        <v>0</v>
      </c>
      <c r="P686" s="179">
        <f t="shared" si="349"/>
        <v>0</v>
      </c>
      <c r="R686" s="163"/>
    </row>
    <row r="687" spans="1:18" s="108" customFormat="1" ht="53.25" customHeight="1" x14ac:dyDescent="0.3">
      <c r="A687" s="291" t="s">
        <v>621</v>
      </c>
      <c r="B687" s="292"/>
      <c r="C687" s="292"/>
      <c r="D687" s="292"/>
      <c r="E687" s="199"/>
      <c r="F687" s="289" t="s">
        <v>622</v>
      </c>
      <c r="G687" s="289"/>
      <c r="H687" s="289"/>
      <c r="I687" s="289"/>
      <c r="J687" s="289"/>
      <c r="K687" s="290"/>
      <c r="L687" s="106"/>
      <c r="M687" s="106"/>
      <c r="N687" s="56"/>
      <c r="O687" s="56"/>
      <c r="P687" s="179"/>
      <c r="R687" s="163"/>
    </row>
    <row r="688" spans="1:18" s="108" customFormat="1" ht="111.75" customHeight="1" x14ac:dyDescent="0.3">
      <c r="A688" s="8">
        <v>1</v>
      </c>
      <c r="B688" s="14" t="s">
        <v>23</v>
      </c>
      <c r="C688" s="30"/>
      <c r="D688" s="40" t="s">
        <v>400</v>
      </c>
      <c r="E688" s="48"/>
      <c r="F688" s="50" t="s">
        <v>503</v>
      </c>
      <c r="G688" s="149">
        <v>9785912820410</v>
      </c>
      <c r="H688" s="66">
        <v>378</v>
      </c>
      <c r="I688" s="71">
        <f>ROUND((100-$L$4)/100*H688,1)</f>
        <v>189</v>
      </c>
      <c r="J688" s="78"/>
      <c r="K688" s="93">
        <v>15</v>
      </c>
      <c r="L688" s="98"/>
      <c r="M688" s="106">
        <f>L688*I688</f>
        <v>0</v>
      </c>
      <c r="N688" s="56">
        <f>L688*4.05/15</f>
        <v>0</v>
      </c>
      <c r="O688" s="56">
        <f>TRUNC(L688/K688,0)*K688</f>
        <v>0</v>
      </c>
      <c r="P688" s="179">
        <f>L688-O688</f>
        <v>0</v>
      </c>
      <c r="Q688" s="251"/>
      <c r="R688" s="162"/>
    </row>
    <row r="689" spans="1:18" s="10" customFormat="1" ht="111.75" customHeight="1" x14ac:dyDescent="0.3">
      <c r="A689" s="220">
        <v>1</v>
      </c>
      <c r="B689" s="221" t="s">
        <v>23</v>
      </c>
      <c r="C689" s="222"/>
      <c r="D689" s="223" t="s">
        <v>411</v>
      </c>
      <c r="E689" s="224" t="s">
        <v>971</v>
      </c>
      <c r="F689" s="225" t="s">
        <v>510</v>
      </c>
      <c r="G689" s="226">
        <v>9785912827976</v>
      </c>
      <c r="H689" s="232">
        <v>135</v>
      </c>
      <c r="I689" s="228">
        <f t="shared" ref="I689:I694" si="351">ROUND((100-$L$4)/100*H689,1)</f>
        <v>67.5</v>
      </c>
      <c r="J689" s="229" t="s">
        <v>543</v>
      </c>
      <c r="K689" s="230">
        <v>18</v>
      </c>
      <c r="L689" s="98"/>
      <c r="M689" s="242">
        <f t="shared" ref="M689:M694" si="352">L689*I689</f>
        <v>0</v>
      </c>
      <c r="N689" s="56">
        <f>L689*4.05/15</f>
        <v>0</v>
      </c>
      <c r="O689" s="56">
        <f>TRUNC(L695/K695,0)*K695</f>
        <v>0</v>
      </c>
      <c r="P689" s="179">
        <f>L695-O689</f>
        <v>0</v>
      </c>
      <c r="R689" s="56"/>
    </row>
    <row r="690" spans="1:18" s="2" customFormat="1" ht="111.75" customHeight="1" x14ac:dyDescent="0.3">
      <c r="A690" s="220">
        <f>A689+1</f>
        <v>2</v>
      </c>
      <c r="B690" s="221" t="s">
        <v>23</v>
      </c>
      <c r="C690" s="231"/>
      <c r="D690" s="223" t="s">
        <v>402</v>
      </c>
      <c r="E690" s="224" t="s">
        <v>971</v>
      </c>
      <c r="F690" s="225" t="s">
        <v>505</v>
      </c>
      <c r="G690" s="226">
        <v>9785912824814</v>
      </c>
      <c r="H690" s="232">
        <v>135</v>
      </c>
      <c r="I690" s="228">
        <f t="shared" si="351"/>
        <v>67.5</v>
      </c>
      <c r="J690" s="229"/>
      <c r="K690" s="230">
        <v>15</v>
      </c>
      <c r="L690" s="98"/>
      <c r="M690" s="242">
        <f t="shared" si="352"/>
        <v>0</v>
      </c>
      <c r="N690" s="56">
        <f t="shared" ref="N690:N700" si="353">L690*4.05/15</f>
        <v>0</v>
      </c>
      <c r="O690" s="56"/>
      <c r="P690" s="179"/>
      <c r="R690" s="163"/>
    </row>
    <row r="691" spans="1:18" s="108" customFormat="1" ht="111.75" customHeight="1" x14ac:dyDescent="0.3">
      <c r="A691" s="220">
        <f t="shared" ref="A691:A694" si="354">A690+1</f>
        <v>3</v>
      </c>
      <c r="B691" s="221" t="s">
        <v>23</v>
      </c>
      <c r="C691" s="231"/>
      <c r="D691" s="223" t="s">
        <v>405</v>
      </c>
      <c r="E691" s="224" t="s">
        <v>971</v>
      </c>
      <c r="F691" s="225" t="s">
        <v>506</v>
      </c>
      <c r="G691" s="226">
        <v>9785912828027</v>
      </c>
      <c r="H691" s="232">
        <v>135</v>
      </c>
      <c r="I691" s="228">
        <f t="shared" si="351"/>
        <v>67.5</v>
      </c>
      <c r="J691" s="229"/>
      <c r="K691" s="230">
        <v>15</v>
      </c>
      <c r="L691" s="98"/>
      <c r="M691" s="242">
        <f t="shared" si="352"/>
        <v>0</v>
      </c>
      <c r="N691" s="56">
        <f t="shared" si="353"/>
        <v>0</v>
      </c>
      <c r="O691" s="56" t="e">
        <f>TRUNC(L1610/K1610,0)*K1610</f>
        <v>#DIV/0!</v>
      </c>
      <c r="P691" s="179" t="e">
        <f>L1610-O691</f>
        <v>#DIV/0!</v>
      </c>
      <c r="R691" s="163"/>
    </row>
    <row r="692" spans="1:18" s="108" customFormat="1" ht="111.75" customHeight="1" x14ac:dyDescent="0.3">
      <c r="A692" s="220">
        <f t="shared" si="354"/>
        <v>4</v>
      </c>
      <c r="B692" s="221" t="s">
        <v>23</v>
      </c>
      <c r="C692" s="231"/>
      <c r="D692" s="223" t="s">
        <v>407</v>
      </c>
      <c r="E692" s="224" t="s">
        <v>971</v>
      </c>
      <c r="F692" s="225" t="s">
        <v>509</v>
      </c>
      <c r="G692" s="226">
        <v>9785912828010</v>
      </c>
      <c r="H692" s="232">
        <v>135</v>
      </c>
      <c r="I692" s="228">
        <f t="shared" si="351"/>
        <v>67.5</v>
      </c>
      <c r="J692" s="229"/>
      <c r="K692" s="230">
        <v>15</v>
      </c>
      <c r="L692" s="98"/>
      <c r="M692" s="242">
        <f t="shared" si="352"/>
        <v>0</v>
      </c>
      <c r="N692" s="56">
        <f t="shared" si="353"/>
        <v>0</v>
      </c>
      <c r="O692" s="56" t="e">
        <f>TRUNC(L1611/K1611,0)*K1611</f>
        <v>#DIV/0!</v>
      </c>
      <c r="P692" s="179" t="e">
        <f>L1611-O692</f>
        <v>#DIV/0!</v>
      </c>
      <c r="R692" s="163"/>
    </row>
    <row r="693" spans="1:18" s="108" customFormat="1" ht="111.75" customHeight="1" x14ac:dyDescent="0.3">
      <c r="A693" s="220">
        <f t="shared" si="354"/>
        <v>5</v>
      </c>
      <c r="B693" s="221" t="s">
        <v>23</v>
      </c>
      <c r="C693" s="231"/>
      <c r="D693" s="223" t="s">
        <v>404</v>
      </c>
      <c r="E693" s="224" t="s">
        <v>971</v>
      </c>
      <c r="F693" s="225" t="s">
        <v>513</v>
      </c>
      <c r="G693" s="226">
        <v>9785912823831</v>
      </c>
      <c r="H693" s="232">
        <v>135</v>
      </c>
      <c r="I693" s="228">
        <f t="shared" si="351"/>
        <v>67.5</v>
      </c>
      <c r="J693" s="229"/>
      <c r="K693" s="230">
        <v>15</v>
      </c>
      <c r="L693" s="98"/>
      <c r="M693" s="242">
        <f t="shared" si="352"/>
        <v>0</v>
      </c>
      <c r="N693" s="56">
        <f t="shared" si="353"/>
        <v>0</v>
      </c>
      <c r="O693" s="56">
        <f>TRUNC(L694/K694,0)*K694</f>
        <v>0</v>
      </c>
      <c r="P693" s="179">
        <f>L694-O693</f>
        <v>0</v>
      </c>
      <c r="Q693" s="109" t="s">
        <v>623</v>
      </c>
      <c r="R693" s="163"/>
    </row>
    <row r="694" spans="1:18" s="108" customFormat="1" ht="111.75" customHeight="1" x14ac:dyDescent="0.3">
      <c r="A694" s="220">
        <f t="shared" si="354"/>
        <v>6</v>
      </c>
      <c r="B694" s="221" t="s">
        <v>23</v>
      </c>
      <c r="C694" s="231"/>
      <c r="D694" s="223" t="s">
        <v>408</v>
      </c>
      <c r="E694" s="224" t="s">
        <v>971</v>
      </c>
      <c r="F694" s="225" t="s">
        <v>516</v>
      </c>
      <c r="G694" s="226">
        <v>9785000336847</v>
      </c>
      <c r="H694" s="232">
        <v>135</v>
      </c>
      <c r="I694" s="228">
        <f t="shared" si="351"/>
        <v>67.5</v>
      </c>
      <c r="J694" s="229" t="s">
        <v>543</v>
      </c>
      <c r="K694" s="230">
        <v>15</v>
      </c>
      <c r="L694" s="98"/>
      <c r="M694" s="242">
        <f t="shared" si="352"/>
        <v>0</v>
      </c>
      <c r="N694" s="56">
        <f t="shared" si="353"/>
        <v>0</v>
      </c>
      <c r="O694" s="56">
        <f>TRUNC(L691/K691,0)*K691</f>
        <v>0</v>
      </c>
      <c r="P694" s="179">
        <f>L691-O694</f>
        <v>0</v>
      </c>
      <c r="R694" s="163"/>
    </row>
    <row r="695" spans="1:18" s="108" customFormat="1" ht="111.75" customHeight="1" x14ac:dyDescent="0.3">
      <c r="A695" s="8">
        <f>A688+1</f>
        <v>2</v>
      </c>
      <c r="B695" s="14" t="s">
        <v>23</v>
      </c>
      <c r="C695" s="30"/>
      <c r="D695" s="40" t="s">
        <v>401</v>
      </c>
      <c r="E695" s="29"/>
      <c r="F695" s="50" t="s">
        <v>504</v>
      </c>
      <c r="G695" s="148">
        <v>9785912828461</v>
      </c>
      <c r="H695" s="66">
        <v>378</v>
      </c>
      <c r="I695" s="71">
        <f>ROUND((100-$L$4)/100*H695,1)</f>
        <v>189</v>
      </c>
      <c r="J695" s="78"/>
      <c r="K695" s="93">
        <v>15</v>
      </c>
      <c r="L695" s="98"/>
      <c r="M695" s="106">
        <f t="shared" ref="M695:M700" si="355">L695*I695</f>
        <v>0</v>
      </c>
      <c r="N695" s="56">
        <f t="shared" si="353"/>
        <v>0</v>
      </c>
      <c r="O695" s="56" t="e">
        <f>TRUNC(L1613/K1613,0)*K1613</f>
        <v>#DIV/0!</v>
      </c>
      <c r="P695" s="179" t="e">
        <f>L1613-O695</f>
        <v>#DIV/0!</v>
      </c>
      <c r="R695" s="163"/>
    </row>
    <row r="696" spans="1:18" s="108" customFormat="1" ht="111.75" customHeight="1" x14ac:dyDescent="0.3">
      <c r="A696" s="8">
        <f>A52+1</f>
        <v>3</v>
      </c>
      <c r="B696" s="14" t="s">
        <v>23</v>
      </c>
      <c r="C696" s="30"/>
      <c r="D696" s="40" t="s">
        <v>403</v>
      </c>
      <c r="E696" s="48"/>
      <c r="F696" s="50" t="s">
        <v>505</v>
      </c>
      <c r="G696" s="148">
        <v>9785912826375</v>
      </c>
      <c r="H696" s="66">
        <v>378</v>
      </c>
      <c r="I696" s="71">
        <f t="shared" ref="I696:I700" si="356">ROUND((100-$L$4)/100*H696,1)</f>
        <v>189</v>
      </c>
      <c r="J696" s="78"/>
      <c r="K696" s="93">
        <v>15</v>
      </c>
      <c r="L696" s="98"/>
      <c r="M696" s="106">
        <f t="shared" si="355"/>
        <v>0</v>
      </c>
      <c r="N696" s="56">
        <f t="shared" si="353"/>
        <v>0</v>
      </c>
      <c r="O696" s="56">
        <f>TRUNC(L52/K52,0)*K52</f>
        <v>0</v>
      </c>
      <c r="P696" s="179">
        <f>L52-O696</f>
        <v>0</v>
      </c>
      <c r="R696" s="163"/>
    </row>
    <row r="697" spans="1:18" s="108" customFormat="1" ht="111.75" customHeight="1" x14ac:dyDescent="0.3">
      <c r="A697" s="8">
        <f>A53+1</f>
        <v>4</v>
      </c>
      <c r="B697" s="14" t="s">
        <v>23</v>
      </c>
      <c r="C697" s="30"/>
      <c r="D697" s="40" t="s">
        <v>147</v>
      </c>
      <c r="E697" s="29"/>
      <c r="F697" s="50" t="s">
        <v>514</v>
      </c>
      <c r="G697" s="149">
        <v>9785912820403</v>
      </c>
      <c r="H697" s="66">
        <v>378</v>
      </c>
      <c r="I697" s="71">
        <f>ROUND((100-$L$4)/100*H697,1)</f>
        <v>189</v>
      </c>
      <c r="J697" s="78"/>
      <c r="K697" s="90">
        <v>15</v>
      </c>
      <c r="L697" s="98"/>
      <c r="M697" s="106">
        <f t="shared" si="355"/>
        <v>0</v>
      </c>
      <c r="N697" s="56">
        <f t="shared" si="353"/>
        <v>0</v>
      </c>
      <c r="O697" s="56">
        <f>TRUNC(L55/K55,0)*K55</f>
        <v>0</v>
      </c>
      <c r="P697" s="179">
        <f>L55-O697</f>
        <v>0</v>
      </c>
      <c r="R697" s="163"/>
    </row>
    <row r="698" spans="1:18" s="108" customFormat="1" ht="111.75" customHeight="1" x14ac:dyDescent="0.3">
      <c r="A698" s="8">
        <f t="shared" ref="A698:A700" si="357">A697+1</f>
        <v>5</v>
      </c>
      <c r="B698" s="14" t="s">
        <v>23</v>
      </c>
      <c r="C698" s="30"/>
      <c r="D698" s="40" t="s">
        <v>406</v>
      </c>
      <c r="E698" s="29"/>
      <c r="F698" s="50" t="s">
        <v>515</v>
      </c>
      <c r="G698" s="148">
        <v>9785912821028</v>
      </c>
      <c r="H698" s="66">
        <v>378</v>
      </c>
      <c r="I698" s="71">
        <f t="shared" si="356"/>
        <v>189</v>
      </c>
      <c r="J698" s="83"/>
      <c r="K698" s="93">
        <v>15</v>
      </c>
      <c r="L698" s="98"/>
      <c r="M698" s="106">
        <f t="shared" si="355"/>
        <v>0</v>
      </c>
      <c r="N698" s="56">
        <f t="shared" si="353"/>
        <v>0</v>
      </c>
      <c r="O698" s="56">
        <f>TRUNC(L698/K698,0)*K698</f>
        <v>0</v>
      </c>
      <c r="P698" s="179">
        <f>L698-O698</f>
        <v>0</v>
      </c>
      <c r="R698" s="163"/>
    </row>
    <row r="699" spans="1:18" s="108" customFormat="1" ht="111.75" customHeight="1" x14ac:dyDescent="0.3">
      <c r="A699" s="8">
        <f>A56+1</f>
        <v>7</v>
      </c>
      <c r="B699" s="14" t="s">
        <v>23</v>
      </c>
      <c r="C699" s="25"/>
      <c r="D699" s="40" t="s">
        <v>409</v>
      </c>
      <c r="E699" s="29"/>
      <c r="F699" s="50" t="s">
        <v>511</v>
      </c>
      <c r="G699" s="148">
        <v>9785912828898</v>
      </c>
      <c r="H699" s="66">
        <v>378</v>
      </c>
      <c r="I699" s="71">
        <f t="shared" si="356"/>
        <v>189</v>
      </c>
      <c r="J699" s="78" t="s">
        <v>545</v>
      </c>
      <c r="K699" s="93">
        <v>15</v>
      </c>
      <c r="L699" s="98"/>
      <c r="M699" s="106">
        <f t="shared" si="355"/>
        <v>0</v>
      </c>
      <c r="N699" s="56">
        <f t="shared" si="353"/>
        <v>0</v>
      </c>
      <c r="O699" s="56">
        <f>TRUNC(L54/K54,0)*K54</f>
        <v>0</v>
      </c>
      <c r="P699" s="179">
        <f>L54-O699</f>
        <v>0</v>
      </c>
      <c r="R699" s="162"/>
    </row>
    <row r="700" spans="1:18" s="10" customFormat="1" ht="111.75" customHeight="1" x14ac:dyDescent="0.3">
      <c r="A700" s="8">
        <f t="shared" si="357"/>
        <v>8</v>
      </c>
      <c r="B700" s="14" t="s">
        <v>23</v>
      </c>
      <c r="C700" s="25"/>
      <c r="D700" s="40" t="s">
        <v>410</v>
      </c>
      <c r="E700" s="29"/>
      <c r="F700" s="50" t="s">
        <v>512</v>
      </c>
      <c r="G700" s="148">
        <v>9785912828904</v>
      </c>
      <c r="H700" s="66">
        <v>378</v>
      </c>
      <c r="I700" s="71">
        <f t="shared" si="356"/>
        <v>189</v>
      </c>
      <c r="J700" s="78" t="s">
        <v>545</v>
      </c>
      <c r="K700" s="93">
        <v>15</v>
      </c>
      <c r="L700" s="98"/>
      <c r="M700" s="106">
        <f t="shared" si="355"/>
        <v>0</v>
      </c>
      <c r="N700" s="56">
        <f t="shared" si="353"/>
        <v>0</v>
      </c>
      <c r="O700" s="56">
        <f>TRUNC(L700/K700,0)*K700</f>
        <v>0</v>
      </c>
      <c r="P700" s="179">
        <f>L700-O700</f>
        <v>0</v>
      </c>
      <c r="R700" s="56"/>
    </row>
    <row r="701" spans="1:18" s="2" customFormat="1" ht="54.75" customHeight="1" x14ac:dyDescent="0.3">
      <c r="A701" s="291" t="s">
        <v>624</v>
      </c>
      <c r="B701" s="292"/>
      <c r="C701" s="292"/>
      <c r="D701" s="292"/>
      <c r="E701" s="115"/>
      <c r="F701" s="289" t="s">
        <v>625</v>
      </c>
      <c r="G701" s="289"/>
      <c r="H701" s="289"/>
      <c r="I701" s="289"/>
      <c r="J701" s="289"/>
      <c r="K701" s="290"/>
      <c r="L701" s="102"/>
      <c r="M701" s="106"/>
      <c r="N701" s="56"/>
      <c r="O701" s="56">
        <f>TRUNC(L51/K51,0)*K51</f>
        <v>0</v>
      </c>
      <c r="P701" s="179">
        <f>L51-O701</f>
        <v>0</v>
      </c>
      <c r="R701" s="56"/>
    </row>
    <row r="702" spans="1:18" s="2" customFormat="1" ht="111.75" customHeight="1" x14ac:dyDescent="0.3">
      <c r="A702" s="8">
        <v>1</v>
      </c>
      <c r="B702" s="14" t="s">
        <v>24</v>
      </c>
      <c r="C702" s="23"/>
      <c r="D702" s="36" t="s">
        <v>51</v>
      </c>
      <c r="E702" s="29"/>
      <c r="F702" s="50" t="s">
        <v>517</v>
      </c>
      <c r="G702" s="112">
        <v>9785912820687</v>
      </c>
      <c r="H702" s="66">
        <v>173</v>
      </c>
      <c r="I702" s="71">
        <f t="shared" ref="I702:I717" si="358">ROUND((100-$L$4)/100*H702,1)</f>
        <v>86.5</v>
      </c>
      <c r="J702" s="78" t="s">
        <v>545</v>
      </c>
      <c r="K702" s="90">
        <v>30</v>
      </c>
      <c r="L702" s="98"/>
      <c r="M702" s="106">
        <f>L702*I702</f>
        <v>0</v>
      </c>
      <c r="N702" s="56">
        <f>L702*5.2/30</f>
        <v>0</v>
      </c>
      <c r="O702" s="56">
        <f>TRUNC(L702/K702,0)*K702</f>
        <v>0</v>
      </c>
      <c r="P702" s="179">
        <f>L702-O702</f>
        <v>0</v>
      </c>
      <c r="R702" s="56"/>
    </row>
    <row r="703" spans="1:18" s="2" customFormat="1" ht="111.75" customHeight="1" x14ac:dyDescent="0.3">
      <c r="A703" s="8">
        <f>A702+1</f>
        <v>2</v>
      </c>
      <c r="B703" s="14" t="s">
        <v>24</v>
      </c>
      <c r="C703" s="23"/>
      <c r="D703" s="36" t="s">
        <v>412</v>
      </c>
      <c r="E703" s="29"/>
      <c r="F703" s="50" t="s">
        <v>518</v>
      </c>
      <c r="G703" s="148">
        <v>9785912826870</v>
      </c>
      <c r="H703" s="66">
        <v>173</v>
      </c>
      <c r="I703" s="71">
        <f t="shared" si="358"/>
        <v>86.5</v>
      </c>
      <c r="J703" s="78"/>
      <c r="K703" s="90">
        <v>30</v>
      </c>
      <c r="L703" s="117"/>
      <c r="M703" s="106">
        <f t="shared" ref="M703:M718" si="359">L703*I703</f>
        <v>0</v>
      </c>
      <c r="N703" s="56">
        <f>L703*5.2/30</f>
        <v>0</v>
      </c>
      <c r="O703" s="56">
        <f>TRUNC(L703/K703,0)*K703</f>
        <v>0</v>
      </c>
      <c r="P703" s="179">
        <f>L703-O703</f>
        <v>0</v>
      </c>
      <c r="R703" s="56"/>
    </row>
    <row r="704" spans="1:18" s="2" customFormat="1" ht="111.75" customHeight="1" x14ac:dyDescent="0.3">
      <c r="A704" s="8">
        <f t="shared" ref="A704:A705" si="360">A703+1</f>
        <v>3</v>
      </c>
      <c r="B704" s="221" t="s">
        <v>24</v>
      </c>
      <c r="C704" s="234"/>
      <c r="D704" s="223" t="s">
        <v>413</v>
      </c>
      <c r="E704" s="224" t="s">
        <v>971</v>
      </c>
      <c r="F704" s="225" t="s">
        <v>519</v>
      </c>
      <c r="G704" s="226">
        <v>9785912823244</v>
      </c>
      <c r="H704" s="232">
        <v>85</v>
      </c>
      <c r="I704" s="228">
        <f>ROUND((100-$L$4)/100*H704,1)</f>
        <v>42.5</v>
      </c>
      <c r="J704" s="227" t="s">
        <v>545</v>
      </c>
      <c r="K704" s="230">
        <v>30</v>
      </c>
      <c r="L704" s="98"/>
      <c r="M704" s="242">
        <f>L704*I704</f>
        <v>0</v>
      </c>
      <c r="N704" s="56">
        <f>L1626*5.2/30</f>
        <v>0</v>
      </c>
      <c r="O704" s="56">
        <f>TRUNC(L58/K58,0)*K58</f>
        <v>0</v>
      </c>
      <c r="P704" s="179">
        <f>L58-O704</f>
        <v>0</v>
      </c>
      <c r="R704" s="56"/>
    </row>
    <row r="705" spans="1:18" s="2" customFormat="1" ht="111.75" customHeight="1" x14ac:dyDescent="0.3">
      <c r="A705" s="8">
        <f t="shared" si="360"/>
        <v>4</v>
      </c>
      <c r="B705" s="14" t="s">
        <v>24</v>
      </c>
      <c r="C705" s="23"/>
      <c r="D705" s="36" t="s">
        <v>414</v>
      </c>
      <c r="E705" s="24"/>
      <c r="F705" s="50" t="s">
        <v>520</v>
      </c>
      <c r="G705" s="148">
        <v>9785912823350</v>
      </c>
      <c r="H705" s="66">
        <v>173</v>
      </c>
      <c r="I705" s="71">
        <f t="shared" si="358"/>
        <v>86.5</v>
      </c>
      <c r="J705" s="78"/>
      <c r="K705" s="90">
        <v>30</v>
      </c>
      <c r="L705" s="98"/>
      <c r="M705" s="106">
        <f t="shared" si="359"/>
        <v>0</v>
      </c>
      <c r="N705" s="56">
        <f>L58*5.2/30</f>
        <v>0</v>
      </c>
      <c r="O705" s="56" t="e">
        <f>TRUNC(L1626/K1626,0)*K1626</f>
        <v>#DIV/0!</v>
      </c>
      <c r="P705" s="179" t="e">
        <f>L1626-O705</f>
        <v>#DIV/0!</v>
      </c>
      <c r="R705" s="56"/>
    </row>
    <row r="706" spans="1:18" s="2" customFormat="1" ht="111.75" customHeight="1" x14ac:dyDescent="0.3">
      <c r="A706" s="8">
        <f t="shared" ref="A706:A718" si="361">A705+1</f>
        <v>5</v>
      </c>
      <c r="B706" s="14" t="s">
        <v>24</v>
      </c>
      <c r="C706" s="23"/>
      <c r="D706" s="36" t="s">
        <v>415</v>
      </c>
      <c r="E706" s="29"/>
      <c r="F706" s="50" t="s">
        <v>521</v>
      </c>
      <c r="G706" s="112">
        <v>9785912822698</v>
      </c>
      <c r="H706" s="66">
        <v>173</v>
      </c>
      <c r="I706" s="71">
        <f>ROUND((100-$L$4)/100*H706,1)</f>
        <v>86.5</v>
      </c>
      <c r="J706" s="78" t="s">
        <v>542</v>
      </c>
      <c r="K706" s="90">
        <v>30</v>
      </c>
      <c r="L706" s="98"/>
      <c r="M706" s="106">
        <f t="shared" si="359"/>
        <v>0</v>
      </c>
      <c r="N706" s="56">
        <f t="shared" ref="N706:N718" si="362">L706*5.2/30</f>
        <v>0</v>
      </c>
      <c r="O706" s="56">
        <f t="shared" ref="O706:O718" si="363">TRUNC(L706/K706,0)*K706</f>
        <v>0</v>
      </c>
      <c r="P706" s="179">
        <f t="shared" ref="P706:P718" si="364">L706-O706</f>
        <v>0</v>
      </c>
      <c r="R706" s="56"/>
    </row>
    <row r="707" spans="1:18" s="2" customFormat="1" ht="111.75" customHeight="1" x14ac:dyDescent="0.3">
      <c r="A707" s="8">
        <f t="shared" si="361"/>
        <v>6</v>
      </c>
      <c r="B707" s="14" t="s">
        <v>24</v>
      </c>
      <c r="C707" s="23"/>
      <c r="D707" s="36" t="s">
        <v>416</v>
      </c>
      <c r="E707" s="29"/>
      <c r="F707" s="50" t="s">
        <v>522</v>
      </c>
      <c r="G707" s="148">
        <v>9785912828003</v>
      </c>
      <c r="H707" s="66">
        <v>173</v>
      </c>
      <c r="I707" s="71">
        <f t="shared" si="358"/>
        <v>86.5</v>
      </c>
      <c r="J707" s="78"/>
      <c r="K707" s="90">
        <v>30</v>
      </c>
      <c r="L707" s="98"/>
      <c r="M707" s="106">
        <f t="shared" si="359"/>
        <v>0</v>
      </c>
      <c r="N707" s="56">
        <f t="shared" si="362"/>
        <v>0</v>
      </c>
      <c r="O707" s="56">
        <f t="shared" si="363"/>
        <v>0</v>
      </c>
      <c r="P707" s="179">
        <f t="shared" si="364"/>
        <v>0</v>
      </c>
      <c r="R707" s="56"/>
    </row>
    <row r="708" spans="1:18" s="2" customFormat="1" ht="111.75" customHeight="1" x14ac:dyDescent="0.3">
      <c r="A708" s="8">
        <f t="shared" si="361"/>
        <v>7</v>
      </c>
      <c r="B708" s="14" t="s">
        <v>24</v>
      </c>
      <c r="C708" s="23"/>
      <c r="D708" s="36" t="s">
        <v>417</v>
      </c>
      <c r="E708" s="24"/>
      <c r="F708" s="50" t="s">
        <v>523</v>
      </c>
      <c r="G708" s="112">
        <v>9785912821899</v>
      </c>
      <c r="H708" s="66">
        <v>173</v>
      </c>
      <c r="I708" s="71">
        <f t="shared" si="358"/>
        <v>86.5</v>
      </c>
      <c r="J708" s="78" t="s">
        <v>545</v>
      </c>
      <c r="K708" s="90">
        <v>30</v>
      </c>
      <c r="L708" s="98"/>
      <c r="M708" s="106">
        <f t="shared" si="359"/>
        <v>0</v>
      </c>
      <c r="N708" s="56">
        <f t="shared" si="362"/>
        <v>0</v>
      </c>
      <c r="O708" s="56">
        <f t="shared" si="363"/>
        <v>0</v>
      </c>
      <c r="P708" s="179">
        <f t="shared" si="364"/>
        <v>0</v>
      </c>
      <c r="R708" s="56"/>
    </row>
    <row r="709" spans="1:18" s="2" customFormat="1" ht="111.75" customHeight="1" x14ac:dyDescent="0.3">
      <c r="A709" s="8">
        <f t="shared" si="361"/>
        <v>8</v>
      </c>
      <c r="B709" s="14" t="s">
        <v>24</v>
      </c>
      <c r="C709" s="23"/>
      <c r="D709" s="36" t="s">
        <v>418</v>
      </c>
      <c r="E709" s="53"/>
      <c r="F709" s="50" t="s">
        <v>524</v>
      </c>
      <c r="G709" s="148">
        <v>9785912827709</v>
      </c>
      <c r="H709" s="66">
        <v>173</v>
      </c>
      <c r="I709" s="71">
        <f>ROUND((100-$L$4)/100*H709,1)</f>
        <v>86.5</v>
      </c>
      <c r="J709" s="78"/>
      <c r="K709" s="90">
        <v>30</v>
      </c>
      <c r="L709" s="98"/>
      <c r="M709" s="106">
        <f t="shared" si="359"/>
        <v>0</v>
      </c>
      <c r="N709" s="56">
        <f t="shared" si="362"/>
        <v>0</v>
      </c>
      <c r="O709" s="56">
        <f t="shared" si="363"/>
        <v>0</v>
      </c>
      <c r="P709" s="179">
        <f t="shared" si="364"/>
        <v>0</v>
      </c>
      <c r="R709" s="56"/>
    </row>
    <row r="710" spans="1:18" s="2" customFormat="1" ht="111.75" customHeight="1" x14ac:dyDescent="0.3">
      <c r="A710" s="8">
        <f t="shared" si="361"/>
        <v>9</v>
      </c>
      <c r="B710" s="14" t="s">
        <v>24</v>
      </c>
      <c r="C710" s="23"/>
      <c r="D710" s="36" t="s">
        <v>419</v>
      </c>
      <c r="E710" s="29"/>
      <c r="F710" s="50" t="s">
        <v>525</v>
      </c>
      <c r="G710" s="148">
        <v>9785912825491</v>
      </c>
      <c r="H710" s="66">
        <v>173</v>
      </c>
      <c r="I710" s="71">
        <f t="shared" si="358"/>
        <v>86.5</v>
      </c>
      <c r="J710" s="78"/>
      <c r="K710" s="90">
        <v>30</v>
      </c>
      <c r="L710" s="117"/>
      <c r="M710" s="106">
        <f t="shared" si="359"/>
        <v>0</v>
      </c>
      <c r="N710" s="56">
        <f t="shared" si="362"/>
        <v>0</v>
      </c>
      <c r="O710" s="56">
        <f t="shared" si="363"/>
        <v>0</v>
      </c>
      <c r="P710" s="179">
        <f t="shared" si="364"/>
        <v>0</v>
      </c>
      <c r="R710" s="56"/>
    </row>
    <row r="711" spans="1:18" s="2" customFormat="1" ht="111.75" customHeight="1" x14ac:dyDescent="0.3">
      <c r="A711" s="8">
        <f t="shared" si="361"/>
        <v>10</v>
      </c>
      <c r="B711" s="14" t="s">
        <v>24</v>
      </c>
      <c r="C711" s="23"/>
      <c r="D711" s="36" t="s">
        <v>420</v>
      </c>
      <c r="E711" s="29"/>
      <c r="F711" s="50" t="s">
        <v>686</v>
      </c>
      <c r="G711" s="148">
        <v>9785912824937</v>
      </c>
      <c r="H711" s="66">
        <v>173</v>
      </c>
      <c r="I711" s="71">
        <f>ROUND((100-$L$4)/100*H711,1)</f>
        <v>86.5</v>
      </c>
      <c r="J711" s="78" t="s">
        <v>542</v>
      </c>
      <c r="K711" s="90">
        <v>30</v>
      </c>
      <c r="L711" s="117"/>
      <c r="M711" s="106">
        <f t="shared" si="359"/>
        <v>0</v>
      </c>
      <c r="N711" s="56">
        <f t="shared" si="362"/>
        <v>0</v>
      </c>
      <c r="O711" s="56">
        <f t="shared" si="363"/>
        <v>0</v>
      </c>
      <c r="P711" s="179">
        <f t="shared" si="364"/>
        <v>0</v>
      </c>
      <c r="Q711" s="110"/>
      <c r="R711" s="56"/>
    </row>
    <row r="712" spans="1:18" s="2" customFormat="1" ht="111.75" customHeight="1" x14ac:dyDescent="0.3">
      <c r="A712" s="8">
        <f t="shared" si="361"/>
        <v>11</v>
      </c>
      <c r="B712" s="14" t="s">
        <v>24</v>
      </c>
      <c r="C712" s="23"/>
      <c r="D712" s="36" t="s">
        <v>790</v>
      </c>
      <c r="E712" s="29"/>
      <c r="F712" s="50" t="s">
        <v>526</v>
      </c>
      <c r="G712" s="148">
        <v>9785912828942</v>
      </c>
      <c r="H712" s="66">
        <v>173</v>
      </c>
      <c r="I712" s="71">
        <f>ROUND((100-$L$4)/100*H712,1)</f>
        <v>86.5</v>
      </c>
      <c r="J712" s="80" t="s">
        <v>544</v>
      </c>
      <c r="K712" s="90">
        <v>30</v>
      </c>
      <c r="L712" s="98"/>
      <c r="M712" s="106">
        <f t="shared" si="359"/>
        <v>0</v>
      </c>
      <c r="N712" s="56">
        <f t="shared" si="362"/>
        <v>0</v>
      </c>
      <c r="O712" s="56">
        <f t="shared" si="363"/>
        <v>0</v>
      </c>
      <c r="P712" s="179">
        <f t="shared" si="364"/>
        <v>0</v>
      </c>
      <c r="R712" s="56"/>
    </row>
    <row r="713" spans="1:18" s="2" customFormat="1" ht="111.75" customHeight="1" x14ac:dyDescent="0.3">
      <c r="A713" s="8">
        <f t="shared" si="361"/>
        <v>12</v>
      </c>
      <c r="B713" s="14" t="s">
        <v>24</v>
      </c>
      <c r="C713" s="23"/>
      <c r="D713" s="36" t="s">
        <v>421</v>
      </c>
      <c r="E713" s="24"/>
      <c r="F713" s="50" t="s">
        <v>527</v>
      </c>
      <c r="G713" s="112">
        <v>9785912823442</v>
      </c>
      <c r="H713" s="66">
        <v>173</v>
      </c>
      <c r="I713" s="71">
        <f t="shared" si="358"/>
        <v>86.5</v>
      </c>
      <c r="J713" s="78" t="s">
        <v>545</v>
      </c>
      <c r="K713" s="90">
        <v>30</v>
      </c>
      <c r="L713" s="98"/>
      <c r="M713" s="106">
        <f t="shared" si="359"/>
        <v>0</v>
      </c>
      <c r="N713" s="56">
        <f t="shared" si="362"/>
        <v>0</v>
      </c>
      <c r="O713" s="56">
        <f t="shared" si="363"/>
        <v>0</v>
      </c>
      <c r="P713" s="179">
        <f t="shared" si="364"/>
        <v>0</v>
      </c>
      <c r="R713" s="56"/>
    </row>
    <row r="714" spans="1:18" s="2" customFormat="1" ht="111.75" customHeight="1" x14ac:dyDescent="0.3">
      <c r="A714" s="8">
        <f t="shared" si="361"/>
        <v>13</v>
      </c>
      <c r="B714" s="14" t="s">
        <v>24</v>
      </c>
      <c r="C714" s="26" t="s">
        <v>30</v>
      </c>
      <c r="D714" s="36" t="s">
        <v>786</v>
      </c>
      <c r="E714" s="29"/>
      <c r="F714" s="50" t="s">
        <v>510</v>
      </c>
      <c r="G714" s="148">
        <v>9785912823428</v>
      </c>
      <c r="H714" s="66">
        <v>173</v>
      </c>
      <c r="I714" s="71">
        <f t="shared" si="358"/>
        <v>86.5</v>
      </c>
      <c r="J714" s="80" t="s">
        <v>705</v>
      </c>
      <c r="K714" s="90">
        <v>30</v>
      </c>
      <c r="L714" s="117"/>
      <c r="M714" s="106">
        <f>L714*I714</f>
        <v>0</v>
      </c>
      <c r="N714" s="56">
        <f t="shared" si="362"/>
        <v>0</v>
      </c>
      <c r="O714" s="56">
        <f t="shared" si="363"/>
        <v>0</v>
      </c>
      <c r="P714" s="179">
        <f t="shared" si="364"/>
        <v>0</v>
      </c>
      <c r="R714" s="56"/>
    </row>
    <row r="715" spans="1:18" s="2" customFormat="1" ht="111.75" customHeight="1" x14ac:dyDescent="0.3">
      <c r="A715" s="8">
        <f t="shared" si="361"/>
        <v>14</v>
      </c>
      <c r="B715" s="14" t="s">
        <v>24</v>
      </c>
      <c r="C715" s="23"/>
      <c r="D715" s="36" t="s">
        <v>381</v>
      </c>
      <c r="E715" s="29"/>
      <c r="F715" s="50" t="s">
        <v>889</v>
      </c>
      <c r="G715" s="148">
        <v>9785000335949</v>
      </c>
      <c r="H715" s="66">
        <v>173</v>
      </c>
      <c r="I715" s="71">
        <f>ROUND((100-$L$4)/100*H715,1)</f>
        <v>86.5</v>
      </c>
      <c r="J715" s="80" t="s">
        <v>544</v>
      </c>
      <c r="K715" s="90">
        <v>30</v>
      </c>
      <c r="L715" s="117"/>
      <c r="M715" s="106">
        <f t="shared" si="359"/>
        <v>0</v>
      </c>
      <c r="N715" s="56">
        <f t="shared" si="362"/>
        <v>0</v>
      </c>
      <c r="O715" s="56">
        <f t="shared" si="363"/>
        <v>0</v>
      </c>
      <c r="P715" s="179">
        <f t="shared" si="364"/>
        <v>0</v>
      </c>
      <c r="R715" s="56"/>
    </row>
    <row r="716" spans="1:18" s="2" customFormat="1" ht="111.75" customHeight="1" x14ac:dyDescent="0.3">
      <c r="A716" s="8">
        <f t="shared" si="361"/>
        <v>15</v>
      </c>
      <c r="B716" s="14" t="s">
        <v>24</v>
      </c>
      <c r="C716" s="26" t="s">
        <v>30</v>
      </c>
      <c r="D716" s="36" t="s">
        <v>422</v>
      </c>
      <c r="E716" s="29"/>
      <c r="F716" s="50" t="s">
        <v>890</v>
      </c>
      <c r="G716" s="148">
        <v>9785000334973</v>
      </c>
      <c r="H716" s="66">
        <v>173</v>
      </c>
      <c r="I716" s="71">
        <f>ROUND((100-$L$4)/100*H716,1)</f>
        <v>86.5</v>
      </c>
      <c r="J716" s="80" t="s">
        <v>705</v>
      </c>
      <c r="K716" s="90">
        <v>30</v>
      </c>
      <c r="L716" s="117"/>
      <c r="M716" s="106">
        <f t="shared" si="359"/>
        <v>0</v>
      </c>
      <c r="N716" s="56">
        <f t="shared" si="362"/>
        <v>0</v>
      </c>
      <c r="O716" s="56">
        <f t="shared" si="363"/>
        <v>0</v>
      </c>
      <c r="P716" s="179">
        <f t="shared" si="364"/>
        <v>0</v>
      </c>
      <c r="R716" s="162"/>
    </row>
    <row r="717" spans="1:18" s="10" customFormat="1" ht="111.75" customHeight="1" x14ac:dyDescent="0.3">
      <c r="A717" s="8">
        <f t="shared" si="361"/>
        <v>16</v>
      </c>
      <c r="B717" s="14" t="s">
        <v>24</v>
      </c>
      <c r="C717" s="23"/>
      <c r="D717" s="36" t="s">
        <v>423</v>
      </c>
      <c r="E717" s="29"/>
      <c r="F717" s="50" t="s">
        <v>528</v>
      </c>
      <c r="G717" s="148">
        <v>9785912823640</v>
      </c>
      <c r="H717" s="66">
        <v>173</v>
      </c>
      <c r="I717" s="71">
        <f t="shared" si="358"/>
        <v>86.5</v>
      </c>
      <c r="J717" s="80"/>
      <c r="K717" s="90">
        <v>30</v>
      </c>
      <c r="L717" s="117"/>
      <c r="M717" s="106">
        <f t="shared" si="359"/>
        <v>0</v>
      </c>
      <c r="N717" s="56">
        <f t="shared" si="362"/>
        <v>0</v>
      </c>
      <c r="O717" s="56">
        <f t="shared" si="363"/>
        <v>0</v>
      </c>
      <c r="P717" s="179">
        <f t="shared" si="364"/>
        <v>0</v>
      </c>
      <c r="R717" s="162"/>
    </row>
    <row r="718" spans="1:18" s="10" customFormat="1" ht="111.75" customHeight="1" x14ac:dyDescent="0.3">
      <c r="A718" s="8">
        <f t="shared" si="361"/>
        <v>17</v>
      </c>
      <c r="B718" s="14" t="s">
        <v>24</v>
      </c>
      <c r="C718" s="23"/>
      <c r="D718" s="36" t="s">
        <v>424</v>
      </c>
      <c r="E718" s="29"/>
      <c r="F718" s="50" t="s">
        <v>888</v>
      </c>
      <c r="G718" s="148">
        <v>9785912828959</v>
      </c>
      <c r="H718" s="66">
        <v>173</v>
      </c>
      <c r="I718" s="71">
        <f>ROUND((100-$L$4)/100*H718,1)</f>
        <v>86.5</v>
      </c>
      <c r="J718" s="80" t="s">
        <v>544</v>
      </c>
      <c r="K718" s="90">
        <v>30</v>
      </c>
      <c r="L718" s="117"/>
      <c r="M718" s="106">
        <f t="shared" si="359"/>
        <v>0</v>
      </c>
      <c r="N718" s="56">
        <f t="shared" si="362"/>
        <v>0</v>
      </c>
      <c r="O718" s="56">
        <f t="shared" si="363"/>
        <v>0</v>
      </c>
      <c r="P718" s="179">
        <f t="shared" si="364"/>
        <v>0</v>
      </c>
      <c r="R718" s="56"/>
    </row>
    <row r="719" spans="1:18" s="2" customFormat="1" ht="47.25" customHeight="1" x14ac:dyDescent="0.3">
      <c r="A719" s="291" t="s">
        <v>655</v>
      </c>
      <c r="B719" s="292"/>
      <c r="C719" s="292"/>
      <c r="D719" s="292"/>
      <c r="E719" s="16"/>
      <c r="F719" s="289" t="s">
        <v>656</v>
      </c>
      <c r="G719" s="289"/>
      <c r="H719" s="289"/>
      <c r="I719" s="289"/>
      <c r="J719" s="289"/>
      <c r="K719" s="290"/>
      <c r="L719" s="98"/>
      <c r="M719" s="106"/>
      <c r="N719" s="56"/>
      <c r="O719" s="56"/>
      <c r="P719" s="179"/>
      <c r="R719" s="162"/>
    </row>
    <row r="720" spans="1:18" s="10" customFormat="1" ht="111.75" customHeight="1" x14ac:dyDescent="0.3">
      <c r="A720" s="8">
        <v>1</v>
      </c>
      <c r="B720" s="14" t="s">
        <v>657</v>
      </c>
      <c r="C720" s="23"/>
      <c r="D720" s="36" t="s">
        <v>147</v>
      </c>
      <c r="E720" s="29"/>
      <c r="F720" s="50" t="s">
        <v>658</v>
      </c>
      <c r="G720" s="148">
        <v>9785912822612</v>
      </c>
      <c r="H720" s="66">
        <v>100</v>
      </c>
      <c r="I720" s="71">
        <f>ROUND((100-$L$4)/100*H720,1)</f>
        <v>50</v>
      </c>
      <c r="J720" s="80"/>
      <c r="K720" s="90">
        <v>64</v>
      </c>
      <c r="L720" s="117"/>
      <c r="M720" s="106">
        <f>L720*I720</f>
        <v>0</v>
      </c>
      <c r="N720" s="56">
        <f>L720*6.4/64</f>
        <v>0</v>
      </c>
      <c r="O720" s="56">
        <f>TRUNC(L720/K720,0)*K720</f>
        <v>0</v>
      </c>
      <c r="P720" s="179">
        <f>L720-O720</f>
        <v>0</v>
      </c>
      <c r="R720" s="56"/>
    </row>
    <row r="721" spans="1:18" s="2" customFormat="1" ht="41.4" customHeight="1" x14ac:dyDescent="0.3">
      <c r="A721" s="297" t="s">
        <v>626</v>
      </c>
      <c r="B721" s="298"/>
      <c r="C721" s="298"/>
      <c r="D721" s="298"/>
      <c r="E721" s="298"/>
      <c r="F721" s="298"/>
      <c r="G721" s="298"/>
      <c r="H721" s="298"/>
      <c r="I721" s="298"/>
      <c r="J721" s="298"/>
      <c r="K721" s="315"/>
      <c r="L721" s="102"/>
      <c r="M721" s="106"/>
      <c r="N721" s="56"/>
      <c r="O721" s="56"/>
      <c r="P721" s="179"/>
      <c r="R721" s="56"/>
    </row>
    <row r="722" spans="1:18" s="2" customFormat="1" ht="54.75" customHeight="1" x14ac:dyDescent="0.3">
      <c r="A722" s="291" t="s">
        <v>627</v>
      </c>
      <c r="B722" s="292"/>
      <c r="C722" s="292"/>
      <c r="D722" s="292"/>
      <c r="E722" s="115"/>
      <c r="F722" s="289" t="s">
        <v>654</v>
      </c>
      <c r="G722" s="289"/>
      <c r="H722" s="289"/>
      <c r="I722" s="289"/>
      <c r="J722" s="289"/>
      <c r="K722" s="290"/>
      <c r="L722" s="102"/>
      <c r="M722" s="106"/>
      <c r="N722" s="56"/>
      <c r="O722" s="56"/>
      <c r="P722" s="56"/>
      <c r="R722" s="56"/>
    </row>
    <row r="723" spans="1:18" s="2" customFormat="1" ht="111.75" customHeight="1" x14ac:dyDescent="0.3">
      <c r="A723" s="5">
        <v>1</v>
      </c>
      <c r="B723" s="14" t="s">
        <v>25</v>
      </c>
      <c r="C723" s="31"/>
      <c r="D723" s="38" t="s">
        <v>425</v>
      </c>
      <c r="E723" s="29"/>
      <c r="F723" s="50" t="s">
        <v>686</v>
      </c>
      <c r="G723" s="112">
        <v>9785000336113</v>
      </c>
      <c r="H723" s="65">
        <v>84</v>
      </c>
      <c r="I723" s="71">
        <f t="shared" ref="I723:I748" si="365">ROUND((100-$L$4)/100*H723,1)</f>
        <v>42</v>
      </c>
      <c r="J723" s="78" t="s">
        <v>544</v>
      </c>
      <c r="K723" s="91">
        <v>120</v>
      </c>
      <c r="L723" s="117"/>
      <c r="M723" s="106">
        <f t="shared" ref="M723:M748" si="366">L723*I723</f>
        <v>0</v>
      </c>
      <c r="N723" s="56">
        <f t="shared" ref="N723:N748" si="367">L723*4.6/100</f>
        <v>0</v>
      </c>
      <c r="O723" s="56">
        <f t="shared" ref="O723:O748" si="368">TRUNC(L723/K723,0)*K723</f>
        <v>0</v>
      </c>
      <c r="P723" s="179">
        <f t="shared" ref="P723:P748" si="369">L723-O723</f>
        <v>0</v>
      </c>
      <c r="R723" s="56"/>
    </row>
    <row r="724" spans="1:18" s="2" customFormat="1" ht="111.75" customHeight="1" x14ac:dyDescent="0.3">
      <c r="A724" s="5">
        <f>A723+1</f>
        <v>2</v>
      </c>
      <c r="B724" s="14" t="s">
        <v>25</v>
      </c>
      <c r="C724" s="26" t="s">
        <v>30</v>
      </c>
      <c r="D724" s="38" t="s">
        <v>426</v>
      </c>
      <c r="E724" s="24"/>
      <c r="F724" s="50" t="s">
        <v>529</v>
      </c>
      <c r="G724" s="112">
        <v>9785000335482</v>
      </c>
      <c r="H724" s="65">
        <v>84</v>
      </c>
      <c r="I724" s="71">
        <f t="shared" si="365"/>
        <v>42</v>
      </c>
      <c r="J724" s="78" t="s">
        <v>705</v>
      </c>
      <c r="K724" s="91">
        <v>120</v>
      </c>
      <c r="L724" s="98"/>
      <c r="M724" s="106">
        <f t="shared" si="366"/>
        <v>0</v>
      </c>
      <c r="N724" s="56">
        <f t="shared" si="367"/>
        <v>0</v>
      </c>
      <c r="O724" s="56">
        <f t="shared" si="368"/>
        <v>0</v>
      </c>
      <c r="P724" s="179">
        <f t="shared" si="369"/>
        <v>0</v>
      </c>
      <c r="R724" s="56"/>
    </row>
    <row r="725" spans="1:18" s="2" customFormat="1" ht="111.75" customHeight="1" x14ac:dyDescent="0.3">
      <c r="A725" s="5">
        <f t="shared" ref="A725:A748" si="370">A724+1</f>
        <v>3</v>
      </c>
      <c r="B725" s="14" t="s">
        <v>25</v>
      </c>
      <c r="C725" s="26" t="s">
        <v>30</v>
      </c>
      <c r="D725" s="38" t="s">
        <v>79</v>
      </c>
      <c r="E725" s="29"/>
      <c r="F725" s="50" t="s">
        <v>502</v>
      </c>
      <c r="G725" s="112">
        <v>9785912825378</v>
      </c>
      <c r="H725" s="65">
        <v>84</v>
      </c>
      <c r="I725" s="71">
        <f t="shared" si="365"/>
        <v>42</v>
      </c>
      <c r="J725" s="78" t="s">
        <v>705</v>
      </c>
      <c r="K725" s="91">
        <v>120</v>
      </c>
      <c r="L725" s="117"/>
      <c r="M725" s="106">
        <f t="shared" si="366"/>
        <v>0</v>
      </c>
      <c r="N725" s="56">
        <f t="shared" si="367"/>
        <v>0</v>
      </c>
      <c r="O725" s="56">
        <f t="shared" si="368"/>
        <v>0</v>
      </c>
      <c r="P725" s="179">
        <f t="shared" si="369"/>
        <v>0</v>
      </c>
      <c r="R725" s="56"/>
    </row>
    <row r="726" spans="1:18" s="2" customFormat="1" ht="111.75" customHeight="1" x14ac:dyDescent="0.3">
      <c r="A726" s="5">
        <f t="shared" si="370"/>
        <v>4</v>
      </c>
      <c r="B726" s="14" t="s">
        <v>25</v>
      </c>
      <c r="C726" s="26" t="s">
        <v>30</v>
      </c>
      <c r="D726" s="38" t="s">
        <v>427</v>
      </c>
      <c r="E726" s="46" t="s">
        <v>470</v>
      </c>
      <c r="F726" s="50" t="s">
        <v>502</v>
      </c>
      <c r="G726" s="112">
        <v>9785912825385</v>
      </c>
      <c r="H726" s="65">
        <v>84</v>
      </c>
      <c r="I726" s="71">
        <f>ROUND((100-$L$4)/100*H726,1)</f>
        <v>42</v>
      </c>
      <c r="J726" s="78" t="s">
        <v>705</v>
      </c>
      <c r="K726" s="91">
        <v>120</v>
      </c>
      <c r="L726" s="117"/>
      <c r="M726" s="106">
        <f t="shared" si="366"/>
        <v>0</v>
      </c>
      <c r="N726" s="56">
        <f t="shared" si="367"/>
        <v>0</v>
      </c>
      <c r="O726" s="56">
        <f t="shared" si="368"/>
        <v>0</v>
      </c>
      <c r="P726" s="179">
        <f t="shared" si="369"/>
        <v>0</v>
      </c>
      <c r="R726" s="56"/>
    </row>
    <row r="727" spans="1:18" s="2" customFormat="1" ht="111.75" customHeight="1" x14ac:dyDescent="0.3">
      <c r="A727" s="5">
        <f t="shared" si="370"/>
        <v>5</v>
      </c>
      <c r="B727" s="14" t="s">
        <v>25</v>
      </c>
      <c r="C727" s="26" t="s">
        <v>30</v>
      </c>
      <c r="D727" s="38" t="s">
        <v>225</v>
      </c>
      <c r="E727" s="29"/>
      <c r="F727" s="50" t="s">
        <v>502</v>
      </c>
      <c r="G727" s="112">
        <v>9785912826696</v>
      </c>
      <c r="H727" s="65">
        <v>84</v>
      </c>
      <c r="I727" s="71">
        <f t="shared" si="365"/>
        <v>42</v>
      </c>
      <c r="J727" s="78" t="s">
        <v>852</v>
      </c>
      <c r="K727" s="91">
        <v>100</v>
      </c>
      <c r="L727" s="117"/>
      <c r="M727" s="106">
        <f t="shared" si="366"/>
        <v>0</v>
      </c>
      <c r="N727" s="56">
        <f t="shared" si="367"/>
        <v>0</v>
      </c>
      <c r="O727" s="56">
        <f t="shared" si="368"/>
        <v>0</v>
      </c>
      <c r="P727" s="179">
        <f t="shared" si="369"/>
        <v>0</v>
      </c>
      <c r="R727" s="56"/>
    </row>
    <row r="728" spans="1:18" s="2" customFormat="1" ht="111.75" customHeight="1" x14ac:dyDescent="0.3">
      <c r="A728" s="5">
        <f t="shared" si="370"/>
        <v>6</v>
      </c>
      <c r="B728" s="14" t="s">
        <v>25</v>
      </c>
      <c r="C728" s="26" t="s">
        <v>30</v>
      </c>
      <c r="D728" s="38" t="s">
        <v>787</v>
      </c>
      <c r="E728" s="46" t="s">
        <v>470</v>
      </c>
      <c r="F728" s="50" t="s">
        <v>686</v>
      </c>
      <c r="G728" s="112">
        <v>9785000336120</v>
      </c>
      <c r="H728" s="65">
        <v>84</v>
      </c>
      <c r="I728" s="72">
        <f>ROUND((100-$L$4)/100*H728,1)</f>
        <v>42</v>
      </c>
      <c r="J728" s="78" t="s">
        <v>705</v>
      </c>
      <c r="K728" s="91">
        <v>120</v>
      </c>
      <c r="L728" s="117"/>
      <c r="M728" s="106">
        <f>L728*I728</f>
        <v>0</v>
      </c>
      <c r="N728" s="56">
        <f t="shared" si="367"/>
        <v>0</v>
      </c>
      <c r="O728" s="56">
        <f t="shared" si="368"/>
        <v>0</v>
      </c>
      <c r="P728" s="179">
        <f t="shared" si="369"/>
        <v>0</v>
      </c>
      <c r="R728" s="56"/>
    </row>
    <row r="729" spans="1:18" s="2" customFormat="1" ht="111.75" customHeight="1" x14ac:dyDescent="0.3">
      <c r="A729" s="5">
        <f t="shared" si="370"/>
        <v>7</v>
      </c>
      <c r="B729" s="14" t="s">
        <v>25</v>
      </c>
      <c r="C729" s="26" t="s">
        <v>30</v>
      </c>
      <c r="D729" s="38" t="s">
        <v>429</v>
      </c>
      <c r="E729" s="29"/>
      <c r="F729" s="50" t="s">
        <v>502</v>
      </c>
      <c r="G729" s="112">
        <v>9785912824463</v>
      </c>
      <c r="H729" s="65">
        <v>84</v>
      </c>
      <c r="I729" s="71">
        <f>ROUND((100-$L$4)/100*H729,1)</f>
        <v>42</v>
      </c>
      <c r="J729" s="78" t="s">
        <v>852</v>
      </c>
      <c r="K729" s="91">
        <v>100</v>
      </c>
      <c r="L729" s="117"/>
      <c r="M729" s="106">
        <f t="shared" si="366"/>
        <v>0</v>
      </c>
      <c r="N729" s="56">
        <f t="shared" si="367"/>
        <v>0</v>
      </c>
      <c r="O729" s="56">
        <f t="shared" si="368"/>
        <v>0</v>
      </c>
      <c r="P729" s="179">
        <f t="shared" si="369"/>
        <v>0</v>
      </c>
      <c r="R729" s="56"/>
    </row>
    <row r="730" spans="1:18" s="2" customFormat="1" ht="111.75" customHeight="1" x14ac:dyDescent="0.3">
      <c r="A730" s="5">
        <f t="shared" si="370"/>
        <v>8</v>
      </c>
      <c r="B730" s="14" t="s">
        <v>25</v>
      </c>
      <c r="C730" s="26" t="s">
        <v>30</v>
      </c>
      <c r="D730" s="38" t="s">
        <v>430</v>
      </c>
      <c r="E730" s="49"/>
      <c r="F730" s="50" t="s">
        <v>502</v>
      </c>
      <c r="G730" s="112">
        <v>9785912824654</v>
      </c>
      <c r="H730" s="65">
        <v>84</v>
      </c>
      <c r="I730" s="72">
        <f>ROUND((100-$L$4)/100*H730,1)</f>
        <v>42</v>
      </c>
      <c r="J730" s="78" t="s">
        <v>540</v>
      </c>
      <c r="K730" s="91">
        <v>120</v>
      </c>
      <c r="L730" s="98"/>
      <c r="M730" s="106">
        <f t="shared" si="366"/>
        <v>0</v>
      </c>
      <c r="N730" s="56">
        <f t="shared" si="367"/>
        <v>0</v>
      </c>
      <c r="O730" s="56">
        <f t="shared" si="368"/>
        <v>0</v>
      </c>
      <c r="P730" s="179">
        <f t="shared" si="369"/>
        <v>0</v>
      </c>
      <c r="R730" s="56"/>
    </row>
    <row r="731" spans="1:18" s="2" customFormat="1" ht="111.75" customHeight="1" x14ac:dyDescent="0.3">
      <c r="A731" s="5">
        <f t="shared" si="370"/>
        <v>9</v>
      </c>
      <c r="B731" s="14"/>
      <c r="C731" s="26" t="s">
        <v>30</v>
      </c>
      <c r="D731" s="38" t="s">
        <v>639</v>
      </c>
      <c r="E731" s="29"/>
      <c r="F731" s="50" t="s">
        <v>686</v>
      </c>
      <c r="G731" s="112">
        <v>9785912824470</v>
      </c>
      <c r="H731" s="65">
        <v>84</v>
      </c>
      <c r="I731" s="72">
        <f>ROUND((100-$L$4)/100*H731,1)</f>
        <v>42</v>
      </c>
      <c r="J731" s="78" t="s">
        <v>540</v>
      </c>
      <c r="K731" s="91">
        <v>120</v>
      </c>
      <c r="L731" s="117"/>
      <c r="M731" s="106">
        <f t="shared" si="366"/>
        <v>0</v>
      </c>
      <c r="N731" s="56">
        <f t="shared" si="367"/>
        <v>0</v>
      </c>
      <c r="O731" s="56">
        <f t="shared" si="368"/>
        <v>0</v>
      </c>
      <c r="P731" s="179">
        <f t="shared" si="369"/>
        <v>0</v>
      </c>
      <c r="R731" s="56"/>
    </row>
    <row r="732" spans="1:18" s="2" customFormat="1" ht="111.75" customHeight="1" x14ac:dyDescent="0.3">
      <c r="A732" s="5">
        <f t="shared" si="370"/>
        <v>10</v>
      </c>
      <c r="B732" s="14" t="s">
        <v>25</v>
      </c>
      <c r="C732" s="31"/>
      <c r="D732" s="38" t="s">
        <v>431</v>
      </c>
      <c r="E732" s="29"/>
      <c r="F732" s="50" t="s">
        <v>686</v>
      </c>
      <c r="G732" s="112">
        <v>9785000336144</v>
      </c>
      <c r="H732" s="65">
        <v>84</v>
      </c>
      <c r="I732" s="71">
        <f t="shared" si="365"/>
        <v>42</v>
      </c>
      <c r="J732" s="78" t="s">
        <v>544</v>
      </c>
      <c r="K732" s="91">
        <v>120</v>
      </c>
      <c r="L732" s="117"/>
      <c r="M732" s="106">
        <f t="shared" si="366"/>
        <v>0</v>
      </c>
      <c r="N732" s="56">
        <f t="shared" si="367"/>
        <v>0</v>
      </c>
      <c r="O732" s="56">
        <f t="shared" si="368"/>
        <v>0</v>
      </c>
      <c r="P732" s="179">
        <f t="shared" si="369"/>
        <v>0</v>
      </c>
      <c r="R732" s="56"/>
    </row>
    <row r="733" spans="1:18" s="2" customFormat="1" ht="111.75" customHeight="1" x14ac:dyDescent="0.3">
      <c r="A733" s="5">
        <f t="shared" si="370"/>
        <v>11</v>
      </c>
      <c r="B733" s="14" t="s">
        <v>25</v>
      </c>
      <c r="C733" s="31"/>
      <c r="D733" s="38" t="s">
        <v>432</v>
      </c>
      <c r="E733" s="31"/>
      <c r="F733" s="50" t="s">
        <v>686</v>
      </c>
      <c r="G733" s="112">
        <v>9785912824661</v>
      </c>
      <c r="H733" s="65">
        <v>84</v>
      </c>
      <c r="I733" s="71">
        <f t="shared" si="365"/>
        <v>42</v>
      </c>
      <c r="J733" s="78" t="s">
        <v>544</v>
      </c>
      <c r="K733" s="91">
        <v>120</v>
      </c>
      <c r="L733" s="98"/>
      <c r="M733" s="106">
        <f t="shared" si="366"/>
        <v>0</v>
      </c>
      <c r="N733" s="56">
        <f t="shared" si="367"/>
        <v>0</v>
      </c>
      <c r="O733" s="56">
        <f t="shared" si="368"/>
        <v>0</v>
      </c>
      <c r="P733" s="179">
        <f t="shared" si="369"/>
        <v>0</v>
      </c>
      <c r="R733" s="56"/>
    </row>
    <row r="734" spans="1:18" s="2" customFormat="1" ht="111.75" customHeight="1" x14ac:dyDescent="0.3">
      <c r="A734" s="5">
        <f t="shared" si="370"/>
        <v>12</v>
      </c>
      <c r="B734" s="14" t="s">
        <v>25</v>
      </c>
      <c r="C734" s="26" t="s">
        <v>30</v>
      </c>
      <c r="D734" s="38" t="s">
        <v>788</v>
      </c>
      <c r="E734" s="29"/>
      <c r="F734" s="50" t="s">
        <v>498</v>
      </c>
      <c r="G734" s="112">
        <v>9785000336168</v>
      </c>
      <c r="H734" s="65">
        <v>84</v>
      </c>
      <c r="I734" s="71">
        <f t="shared" si="365"/>
        <v>42</v>
      </c>
      <c r="J734" s="78" t="s">
        <v>705</v>
      </c>
      <c r="K734" s="91">
        <v>120</v>
      </c>
      <c r="L734" s="117"/>
      <c r="M734" s="106">
        <f t="shared" si="366"/>
        <v>0</v>
      </c>
      <c r="N734" s="56">
        <f t="shared" si="367"/>
        <v>0</v>
      </c>
      <c r="O734" s="56">
        <f t="shared" si="368"/>
        <v>0</v>
      </c>
      <c r="P734" s="179">
        <f t="shared" si="369"/>
        <v>0</v>
      </c>
      <c r="R734" s="56"/>
    </row>
    <row r="735" spans="1:18" s="2" customFormat="1" ht="111.75" customHeight="1" x14ac:dyDescent="0.3">
      <c r="A735" s="5">
        <f t="shared" si="370"/>
        <v>13</v>
      </c>
      <c r="B735" s="14"/>
      <c r="C735" s="26" t="s">
        <v>30</v>
      </c>
      <c r="D735" s="38" t="s">
        <v>640</v>
      </c>
      <c r="E735" s="29"/>
      <c r="F735" s="50" t="s">
        <v>686</v>
      </c>
      <c r="G735" s="112">
        <v>9785912824456</v>
      </c>
      <c r="H735" s="65">
        <v>84</v>
      </c>
      <c r="I735" s="71">
        <f t="shared" si="365"/>
        <v>42</v>
      </c>
      <c r="J735" s="78" t="s">
        <v>540</v>
      </c>
      <c r="K735" s="91">
        <v>120</v>
      </c>
      <c r="L735" s="98"/>
      <c r="M735" s="106">
        <f t="shared" si="366"/>
        <v>0</v>
      </c>
      <c r="N735" s="56">
        <f t="shared" si="367"/>
        <v>0</v>
      </c>
      <c r="O735" s="56">
        <f t="shared" si="368"/>
        <v>0</v>
      </c>
      <c r="P735" s="179">
        <f t="shared" si="369"/>
        <v>0</v>
      </c>
      <c r="R735" s="56"/>
    </row>
    <row r="736" spans="1:18" s="2" customFormat="1" ht="111.75" customHeight="1" x14ac:dyDescent="0.3">
      <c r="A736" s="5">
        <f t="shared" si="370"/>
        <v>14</v>
      </c>
      <c r="B736" s="14" t="s">
        <v>25</v>
      </c>
      <c r="C736" s="31"/>
      <c r="D736" s="38" t="s">
        <v>433</v>
      </c>
      <c r="E736" s="29"/>
      <c r="F736" s="50" t="s">
        <v>502</v>
      </c>
      <c r="G736" s="112">
        <v>9785912828386</v>
      </c>
      <c r="H736" s="65">
        <v>84</v>
      </c>
      <c r="I736" s="71">
        <f t="shared" si="365"/>
        <v>42</v>
      </c>
      <c r="J736" s="78" t="s">
        <v>544</v>
      </c>
      <c r="K736" s="91">
        <v>120</v>
      </c>
      <c r="L736" s="117"/>
      <c r="M736" s="106">
        <f t="shared" si="366"/>
        <v>0</v>
      </c>
      <c r="N736" s="56">
        <f t="shared" si="367"/>
        <v>0</v>
      </c>
      <c r="O736" s="56">
        <f t="shared" si="368"/>
        <v>0</v>
      </c>
      <c r="P736" s="179">
        <f t="shared" si="369"/>
        <v>0</v>
      </c>
      <c r="R736" s="56"/>
    </row>
    <row r="737" spans="1:18" s="2" customFormat="1" ht="111.75" customHeight="1" x14ac:dyDescent="0.3">
      <c r="A737" s="5">
        <f t="shared" si="370"/>
        <v>15</v>
      </c>
      <c r="B737" s="14"/>
      <c r="C737" s="26" t="s">
        <v>30</v>
      </c>
      <c r="D737" s="38" t="s">
        <v>452</v>
      </c>
      <c r="E737" s="29"/>
      <c r="F737" s="50" t="s">
        <v>686</v>
      </c>
      <c r="G737" s="112">
        <v>9785912825446</v>
      </c>
      <c r="H737" s="65">
        <v>84</v>
      </c>
      <c r="I737" s="71">
        <f t="shared" si="365"/>
        <v>42</v>
      </c>
      <c r="J737" s="78" t="s">
        <v>540</v>
      </c>
      <c r="K737" s="91">
        <v>120</v>
      </c>
      <c r="L737" s="98"/>
      <c r="M737" s="106">
        <f t="shared" si="366"/>
        <v>0</v>
      </c>
      <c r="N737" s="56">
        <f t="shared" si="367"/>
        <v>0</v>
      </c>
      <c r="O737" s="56">
        <f t="shared" si="368"/>
        <v>0</v>
      </c>
      <c r="P737" s="179">
        <f t="shared" si="369"/>
        <v>0</v>
      </c>
      <c r="R737" s="56"/>
    </row>
    <row r="738" spans="1:18" s="2" customFormat="1" ht="111.75" customHeight="1" x14ac:dyDescent="0.3">
      <c r="A738" s="5">
        <f t="shared" si="370"/>
        <v>16</v>
      </c>
      <c r="B738" s="14" t="s">
        <v>25</v>
      </c>
      <c r="C738" s="31"/>
      <c r="D738" s="38" t="s">
        <v>434</v>
      </c>
      <c r="E738" s="29"/>
      <c r="F738" s="50" t="s">
        <v>529</v>
      </c>
      <c r="G738" s="112">
        <v>9785912823381</v>
      </c>
      <c r="H738" s="65">
        <v>84</v>
      </c>
      <c r="I738" s="71">
        <f t="shared" si="365"/>
        <v>42</v>
      </c>
      <c r="J738" s="78" t="s">
        <v>545</v>
      </c>
      <c r="K738" s="91">
        <v>100</v>
      </c>
      <c r="L738" s="117"/>
      <c r="M738" s="106">
        <f t="shared" si="366"/>
        <v>0</v>
      </c>
      <c r="N738" s="56">
        <f t="shared" si="367"/>
        <v>0</v>
      </c>
      <c r="O738" s="56">
        <f t="shared" si="368"/>
        <v>0</v>
      </c>
      <c r="P738" s="179">
        <f t="shared" si="369"/>
        <v>0</v>
      </c>
      <c r="R738" s="56"/>
    </row>
    <row r="739" spans="1:18" s="2" customFormat="1" ht="111.75" customHeight="1" x14ac:dyDescent="0.3">
      <c r="A739" s="5">
        <f t="shared" si="370"/>
        <v>17</v>
      </c>
      <c r="B739" s="14" t="s">
        <v>25</v>
      </c>
      <c r="C739" s="26" t="s">
        <v>30</v>
      </c>
      <c r="D739" s="38" t="s">
        <v>435</v>
      </c>
      <c r="E739" s="29"/>
      <c r="F739" s="50" t="s">
        <v>686</v>
      </c>
      <c r="G739" s="112">
        <v>9785912825453</v>
      </c>
      <c r="H739" s="65">
        <v>84</v>
      </c>
      <c r="I739" s="71">
        <f t="shared" si="365"/>
        <v>42</v>
      </c>
      <c r="J739" s="78" t="s">
        <v>852</v>
      </c>
      <c r="K739" s="91">
        <v>100</v>
      </c>
      <c r="L739" s="117"/>
      <c r="M739" s="106">
        <f t="shared" si="366"/>
        <v>0</v>
      </c>
      <c r="N739" s="56">
        <f t="shared" si="367"/>
        <v>0</v>
      </c>
      <c r="O739" s="56">
        <f t="shared" si="368"/>
        <v>0</v>
      </c>
      <c r="P739" s="179">
        <f t="shared" si="369"/>
        <v>0</v>
      </c>
      <c r="R739" s="56"/>
    </row>
    <row r="740" spans="1:18" s="2" customFormat="1" ht="111.75" customHeight="1" x14ac:dyDescent="0.3">
      <c r="A740" s="5">
        <f t="shared" si="370"/>
        <v>18</v>
      </c>
      <c r="B740" s="14" t="s">
        <v>25</v>
      </c>
      <c r="C740" s="26" t="s">
        <v>30</v>
      </c>
      <c r="D740" s="38" t="s">
        <v>436</v>
      </c>
      <c r="E740" s="29"/>
      <c r="F740" s="50" t="s">
        <v>498</v>
      </c>
      <c r="G740" s="112">
        <v>9785912824678</v>
      </c>
      <c r="H740" s="65">
        <v>84</v>
      </c>
      <c r="I740" s="71">
        <f t="shared" si="365"/>
        <v>42</v>
      </c>
      <c r="J740" s="78" t="s">
        <v>852</v>
      </c>
      <c r="K740" s="91">
        <v>100</v>
      </c>
      <c r="L740" s="117"/>
      <c r="M740" s="106">
        <f t="shared" si="366"/>
        <v>0</v>
      </c>
      <c r="N740" s="56">
        <f t="shared" si="367"/>
        <v>0</v>
      </c>
      <c r="O740" s="56">
        <f t="shared" si="368"/>
        <v>0</v>
      </c>
      <c r="P740" s="179">
        <f t="shared" si="369"/>
        <v>0</v>
      </c>
      <c r="R740" s="56"/>
    </row>
    <row r="741" spans="1:18" s="2" customFormat="1" ht="111.75" customHeight="1" x14ac:dyDescent="0.3">
      <c r="A741" s="5">
        <f t="shared" si="370"/>
        <v>19</v>
      </c>
      <c r="B741" s="14"/>
      <c r="C741" s="26" t="s">
        <v>30</v>
      </c>
      <c r="D741" s="38" t="s">
        <v>641</v>
      </c>
      <c r="E741" s="29"/>
      <c r="F741" s="50" t="s">
        <v>686</v>
      </c>
      <c r="G741" s="112">
        <v>9785912826702</v>
      </c>
      <c r="H741" s="65">
        <v>84</v>
      </c>
      <c r="I741" s="71">
        <f t="shared" si="365"/>
        <v>42</v>
      </c>
      <c r="J741" s="78" t="s">
        <v>540</v>
      </c>
      <c r="K741" s="91">
        <v>120</v>
      </c>
      <c r="L741" s="98"/>
      <c r="M741" s="106">
        <f t="shared" si="366"/>
        <v>0</v>
      </c>
      <c r="N741" s="56">
        <f t="shared" si="367"/>
        <v>0</v>
      </c>
      <c r="O741" s="56">
        <f t="shared" si="368"/>
        <v>0</v>
      </c>
      <c r="P741" s="179">
        <f t="shared" si="369"/>
        <v>0</v>
      </c>
      <c r="R741" s="56"/>
    </row>
    <row r="742" spans="1:18" s="2" customFormat="1" ht="111.75" customHeight="1" x14ac:dyDescent="0.3">
      <c r="A742" s="5">
        <f t="shared" si="370"/>
        <v>20</v>
      </c>
      <c r="B742" s="14" t="s">
        <v>25</v>
      </c>
      <c r="C742" s="26" t="s">
        <v>30</v>
      </c>
      <c r="D742" s="38" t="s">
        <v>437</v>
      </c>
      <c r="E742" s="29"/>
      <c r="F742" s="50" t="s">
        <v>686</v>
      </c>
      <c r="G742" s="112">
        <v>9785000336151</v>
      </c>
      <c r="H742" s="65">
        <v>84</v>
      </c>
      <c r="I742" s="71">
        <f t="shared" si="365"/>
        <v>42</v>
      </c>
      <c r="J742" s="78" t="s">
        <v>705</v>
      </c>
      <c r="K742" s="91">
        <v>120</v>
      </c>
      <c r="L742" s="98"/>
      <c r="M742" s="106">
        <f t="shared" si="366"/>
        <v>0</v>
      </c>
      <c r="N742" s="56">
        <f t="shared" si="367"/>
        <v>0</v>
      </c>
      <c r="O742" s="56">
        <f t="shared" si="368"/>
        <v>0</v>
      </c>
      <c r="P742" s="179">
        <f t="shared" si="369"/>
        <v>0</v>
      </c>
      <c r="R742" s="56"/>
    </row>
    <row r="743" spans="1:18" s="2" customFormat="1" ht="111.75" customHeight="1" x14ac:dyDescent="0.3">
      <c r="A743" s="5">
        <f t="shared" si="370"/>
        <v>21</v>
      </c>
      <c r="B743" s="14" t="s">
        <v>25</v>
      </c>
      <c r="C743" s="31"/>
      <c r="D743" s="38" t="s">
        <v>438</v>
      </c>
      <c r="E743" s="47"/>
      <c r="F743" s="50" t="s">
        <v>529</v>
      </c>
      <c r="G743" s="112">
        <v>9785912822544</v>
      </c>
      <c r="H743" s="65">
        <v>84</v>
      </c>
      <c r="I743" s="71">
        <f t="shared" si="365"/>
        <v>42</v>
      </c>
      <c r="J743" s="78" t="s">
        <v>544</v>
      </c>
      <c r="K743" s="91">
        <v>120</v>
      </c>
      <c r="L743" s="98"/>
      <c r="M743" s="106">
        <f t="shared" si="366"/>
        <v>0</v>
      </c>
      <c r="N743" s="56">
        <f t="shared" si="367"/>
        <v>0</v>
      </c>
      <c r="O743" s="56">
        <f t="shared" si="368"/>
        <v>0</v>
      </c>
      <c r="P743" s="179">
        <f t="shared" si="369"/>
        <v>0</v>
      </c>
      <c r="R743" s="56"/>
    </row>
    <row r="744" spans="1:18" s="2" customFormat="1" ht="111.75" customHeight="1" x14ac:dyDescent="0.3">
      <c r="A744" s="5">
        <f t="shared" si="370"/>
        <v>22</v>
      </c>
      <c r="B744" s="14" t="s">
        <v>25</v>
      </c>
      <c r="C744" s="31"/>
      <c r="D744" s="38" t="s">
        <v>439</v>
      </c>
      <c r="E744" s="29"/>
      <c r="F744" s="50" t="s">
        <v>500</v>
      </c>
      <c r="G744" s="112">
        <v>9785000336175</v>
      </c>
      <c r="H744" s="65">
        <v>84</v>
      </c>
      <c r="I744" s="71">
        <f t="shared" si="365"/>
        <v>42</v>
      </c>
      <c r="J744" s="78" t="s">
        <v>544</v>
      </c>
      <c r="K744" s="91">
        <v>120</v>
      </c>
      <c r="L744" s="98"/>
      <c r="M744" s="106">
        <f t="shared" si="366"/>
        <v>0</v>
      </c>
      <c r="N744" s="56">
        <f t="shared" si="367"/>
        <v>0</v>
      </c>
      <c r="O744" s="56">
        <f t="shared" si="368"/>
        <v>0</v>
      </c>
      <c r="P744" s="179">
        <f t="shared" si="369"/>
        <v>0</v>
      </c>
      <c r="R744" s="56"/>
    </row>
    <row r="745" spans="1:18" s="2" customFormat="1" ht="111.75" customHeight="1" x14ac:dyDescent="0.3">
      <c r="A745" s="5">
        <f t="shared" si="370"/>
        <v>23</v>
      </c>
      <c r="B745" s="14" t="s">
        <v>25</v>
      </c>
      <c r="C745" s="26" t="s">
        <v>30</v>
      </c>
      <c r="D745" s="38" t="s">
        <v>440</v>
      </c>
      <c r="E745" s="47"/>
      <c r="F745" s="50" t="s">
        <v>502</v>
      </c>
      <c r="G745" s="112" t="s">
        <v>536</v>
      </c>
      <c r="H745" s="65">
        <v>84</v>
      </c>
      <c r="I745" s="71">
        <f>ROUND((100-$L$4)/100*H745,1)</f>
        <v>42</v>
      </c>
      <c r="J745" s="78" t="s">
        <v>540</v>
      </c>
      <c r="K745" s="91">
        <v>120</v>
      </c>
      <c r="L745" s="98"/>
      <c r="M745" s="106">
        <f t="shared" si="366"/>
        <v>0</v>
      </c>
      <c r="N745" s="56">
        <f t="shared" si="367"/>
        <v>0</v>
      </c>
      <c r="O745" s="56">
        <f t="shared" si="368"/>
        <v>0</v>
      </c>
      <c r="P745" s="179">
        <f t="shared" si="369"/>
        <v>0</v>
      </c>
      <c r="R745" s="56"/>
    </row>
    <row r="746" spans="1:18" s="2" customFormat="1" ht="111.75" customHeight="1" x14ac:dyDescent="0.3">
      <c r="A746" s="5">
        <f t="shared" si="370"/>
        <v>24</v>
      </c>
      <c r="B746" s="14"/>
      <c r="C746" s="26"/>
      <c r="D746" s="38" t="s">
        <v>88</v>
      </c>
      <c r="E746" s="47"/>
      <c r="F746" s="50" t="s">
        <v>686</v>
      </c>
      <c r="G746" s="112">
        <v>9785912826443</v>
      </c>
      <c r="H746" s="65">
        <v>84</v>
      </c>
      <c r="I746" s="71">
        <f>ROUND((100-$L$4)/100*H746,1)</f>
        <v>42</v>
      </c>
      <c r="J746" s="78" t="s">
        <v>852</v>
      </c>
      <c r="K746" s="91">
        <v>100</v>
      </c>
      <c r="L746" s="98"/>
      <c r="M746" s="106">
        <f t="shared" si="366"/>
        <v>0</v>
      </c>
      <c r="N746" s="56">
        <f t="shared" si="367"/>
        <v>0</v>
      </c>
      <c r="O746" s="56">
        <f t="shared" si="368"/>
        <v>0</v>
      </c>
      <c r="P746" s="179">
        <f t="shared" si="369"/>
        <v>0</v>
      </c>
      <c r="R746" s="56"/>
    </row>
    <row r="747" spans="1:18" s="2" customFormat="1" ht="111.75" customHeight="1" x14ac:dyDescent="0.3">
      <c r="A747" s="5">
        <f t="shared" si="370"/>
        <v>25</v>
      </c>
      <c r="B747" s="14"/>
      <c r="C747" s="26" t="s">
        <v>30</v>
      </c>
      <c r="D747" s="38" t="s">
        <v>346</v>
      </c>
      <c r="E747" s="47"/>
      <c r="F747" s="50" t="s">
        <v>686</v>
      </c>
      <c r="G747" s="112">
        <v>9785912825484</v>
      </c>
      <c r="H747" s="65">
        <v>84</v>
      </c>
      <c r="I747" s="71">
        <f t="shared" si="365"/>
        <v>42</v>
      </c>
      <c r="J747" s="78" t="s">
        <v>540</v>
      </c>
      <c r="K747" s="91">
        <v>120</v>
      </c>
      <c r="L747" s="98"/>
      <c r="M747" s="106">
        <f t="shared" si="366"/>
        <v>0</v>
      </c>
      <c r="N747" s="56">
        <f t="shared" si="367"/>
        <v>0</v>
      </c>
      <c r="O747" s="56">
        <f t="shared" si="368"/>
        <v>0</v>
      </c>
      <c r="P747" s="179">
        <f t="shared" si="369"/>
        <v>0</v>
      </c>
      <c r="R747" s="56"/>
    </row>
    <row r="748" spans="1:18" s="2" customFormat="1" ht="111.75" customHeight="1" x14ac:dyDescent="0.3">
      <c r="A748" s="5">
        <f t="shared" si="370"/>
        <v>26</v>
      </c>
      <c r="B748" s="14" t="s">
        <v>25</v>
      </c>
      <c r="C748" s="26" t="s">
        <v>30</v>
      </c>
      <c r="D748" s="38" t="s">
        <v>441</v>
      </c>
      <c r="E748" s="46" t="s">
        <v>470</v>
      </c>
      <c r="F748" s="50" t="s">
        <v>686</v>
      </c>
      <c r="G748" s="112">
        <v>9785912824494</v>
      </c>
      <c r="H748" s="65">
        <v>84</v>
      </c>
      <c r="I748" s="71">
        <f t="shared" si="365"/>
        <v>42</v>
      </c>
      <c r="J748" s="78" t="s">
        <v>852</v>
      </c>
      <c r="K748" s="91">
        <v>100</v>
      </c>
      <c r="L748" s="98"/>
      <c r="M748" s="106">
        <f t="shared" si="366"/>
        <v>0</v>
      </c>
      <c r="N748" s="56">
        <f t="shared" si="367"/>
        <v>0</v>
      </c>
      <c r="O748" s="56">
        <f t="shared" si="368"/>
        <v>0</v>
      </c>
      <c r="P748" s="179">
        <f t="shared" si="369"/>
        <v>0</v>
      </c>
      <c r="R748" s="56"/>
    </row>
    <row r="749" spans="1:18" s="2" customFormat="1" ht="41.25" customHeight="1" x14ac:dyDescent="0.3">
      <c r="A749" s="291" t="s">
        <v>659</v>
      </c>
      <c r="B749" s="292"/>
      <c r="C749" s="292"/>
      <c r="D749" s="292"/>
      <c r="E749" s="115"/>
      <c r="F749" s="289" t="s">
        <v>660</v>
      </c>
      <c r="G749" s="289"/>
      <c r="H749" s="289"/>
      <c r="I749" s="289"/>
      <c r="J749" s="289"/>
      <c r="K749" s="290"/>
      <c r="L749" s="102"/>
      <c r="M749" s="106"/>
      <c r="N749" s="56"/>
      <c r="O749" s="56"/>
      <c r="P749" s="179"/>
      <c r="R749" s="56"/>
    </row>
    <row r="750" spans="1:18" s="2" customFormat="1" ht="111.75" customHeight="1" x14ac:dyDescent="0.3">
      <c r="A750" s="5">
        <v>1</v>
      </c>
      <c r="B750" s="14" t="s">
        <v>661</v>
      </c>
      <c r="C750" s="23"/>
      <c r="D750" s="38" t="s">
        <v>662</v>
      </c>
      <c r="E750" s="29"/>
      <c r="F750" s="50" t="s">
        <v>663</v>
      </c>
      <c r="G750" s="149">
        <v>9785912825958</v>
      </c>
      <c r="H750" s="67">
        <v>72</v>
      </c>
      <c r="I750" s="71">
        <f>ROUND((100-$L$4)/100*H750,1)</f>
        <v>36</v>
      </c>
      <c r="J750" s="78"/>
      <c r="K750" s="91" t="s">
        <v>551</v>
      </c>
      <c r="L750" s="98"/>
      <c r="M750" s="106">
        <f>L750*I750</f>
        <v>0</v>
      </c>
      <c r="N750" s="56">
        <f>L750*4.6/80</f>
        <v>0</v>
      </c>
      <c r="O750" s="56" t="e">
        <f>TRUNC(L750/K750,0)*K750</f>
        <v>#VALUE!</v>
      </c>
      <c r="P750" s="179" t="e">
        <f>L750-O750</f>
        <v>#VALUE!</v>
      </c>
      <c r="R750" s="56"/>
    </row>
    <row r="751" spans="1:18" s="2" customFormat="1" ht="111.75" customHeight="1" x14ac:dyDescent="0.3">
      <c r="A751" s="5">
        <f>A750+1</f>
        <v>2</v>
      </c>
      <c r="B751" s="14" t="s">
        <v>661</v>
      </c>
      <c r="C751" s="23"/>
      <c r="D751" s="38" t="s">
        <v>428</v>
      </c>
      <c r="E751" s="29"/>
      <c r="F751" s="50" t="s">
        <v>663</v>
      </c>
      <c r="G751" s="149">
        <v>9785912825897</v>
      </c>
      <c r="H751" s="67">
        <v>72</v>
      </c>
      <c r="I751" s="71">
        <f>ROUND((100-$L$4)/100*H751,1)</f>
        <v>36</v>
      </c>
      <c r="J751" s="78"/>
      <c r="K751" s="91" t="s">
        <v>551</v>
      </c>
      <c r="L751" s="98"/>
      <c r="M751" s="106">
        <f>L751*I751</f>
        <v>0</v>
      </c>
      <c r="N751" s="56">
        <f>L751*4.6/80</f>
        <v>0</v>
      </c>
      <c r="O751" s="56" t="e">
        <f>TRUNC(L751/K751,0)*K751</f>
        <v>#VALUE!</v>
      </c>
      <c r="P751" s="179" t="e">
        <f>L751-O751</f>
        <v>#VALUE!</v>
      </c>
      <c r="R751" s="56"/>
    </row>
    <row r="752" spans="1:18" s="2" customFormat="1" ht="111.75" customHeight="1" x14ac:dyDescent="0.3">
      <c r="A752" s="5">
        <f>A751+1</f>
        <v>3</v>
      </c>
      <c r="B752" s="14" t="s">
        <v>661</v>
      </c>
      <c r="C752" s="23"/>
      <c r="D752" s="38" t="s">
        <v>664</v>
      </c>
      <c r="E752" s="29"/>
      <c r="F752" s="50" t="s">
        <v>663</v>
      </c>
      <c r="G752" s="149">
        <v>9785912825941</v>
      </c>
      <c r="H752" s="67">
        <v>72</v>
      </c>
      <c r="I752" s="71">
        <f>ROUND((100-$L$4)/100*H752,1)</f>
        <v>36</v>
      </c>
      <c r="J752" s="78"/>
      <c r="K752" s="91" t="s">
        <v>551</v>
      </c>
      <c r="L752" s="98"/>
      <c r="M752" s="106">
        <f>L752*I752</f>
        <v>0</v>
      </c>
      <c r="N752" s="56">
        <f>L752*4.6/80</f>
        <v>0</v>
      </c>
      <c r="O752" s="56" t="e">
        <f>TRUNC(L752/K752,0)*K752</f>
        <v>#VALUE!</v>
      </c>
      <c r="P752" s="179" t="e">
        <f>L752-O752</f>
        <v>#VALUE!</v>
      </c>
      <c r="R752" s="56"/>
    </row>
    <row r="753" spans="1:18" s="2" customFormat="1" ht="111.75" customHeight="1" x14ac:dyDescent="0.3">
      <c r="A753" s="5">
        <f>A752+1</f>
        <v>4</v>
      </c>
      <c r="B753" s="14" t="s">
        <v>661</v>
      </c>
      <c r="C753" s="23"/>
      <c r="D753" s="38" t="s">
        <v>665</v>
      </c>
      <c r="E753" s="49"/>
      <c r="F753" s="50" t="s">
        <v>663</v>
      </c>
      <c r="G753" s="149">
        <v>9785912825927</v>
      </c>
      <c r="H753" s="67">
        <v>72</v>
      </c>
      <c r="I753" s="71">
        <f>ROUND((100-$L$4)/100*H753,1)</f>
        <v>36</v>
      </c>
      <c r="J753" s="78"/>
      <c r="K753" s="91" t="s">
        <v>551</v>
      </c>
      <c r="L753" s="98"/>
      <c r="M753" s="106">
        <f>L753*I753</f>
        <v>0</v>
      </c>
      <c r="N753" s="56">
        <f>L753*4.6/80</f>
        <v>0</v>
      </c>
      <c r="O753" s="56" t="e">
        <f>TRUNC(L753/K753,0)*K753</f>
        <v>#VALUE!</v>
      </c>
      <c r="P753" s="179" t="e">
        <f>L753-O753</f>
        <v>#VALUE!</v>
      </c>
      <c r="R753" s="56"/>
    </row>
    <row r="754" spans="1:18" s="2" customFormat="1" ht="111.75" customHeight="1" x14ac:dyDescent="0.3">
      <c r="A754" s="5">
        <f>A753+1</f>
        <v>5</v>
      </c>
      <c r="B754" s="14" t="s">
        <v>661</v>
      </c>
      <c r="C754" s="23"/>
      <c r="D754" s="38" t="s">
        <v>666</v>
      </c>
      <c r="E754" s="49"/>
      <c r="F754" s="50" t="s">
        <v>663</v>
      </c>
      <c r="G754" s="149">
        <v>9785912826764</v>
      </c>
      <c r="H754" s="67">
        <v>72</v>
      </c>
      <c r="I754" s="71">
        <f>ROUND((100-$L$4)/100*H754,1)</f>
        <v>36</v>
      </c>
      <c r="J754" s="78"/>
      <c r="K754" s="91" t="s">
        <v>551</v>
      </c>
      <c r="L754" s="98"/>
      <c r="M754" s="106">
        <f>L754*I754</f>
        <v>0</v>
      </c>
      <c r="N754" s="56">
        <f>L754*4.6/80</f>
        <v>0</v>
      </c>
      <c r="O754" s="56" t="e">
        <f>TRUNC(L754/K754,0)*K754</f>
        <v>#VALUE!</v>
      </c>
      <c r="P754" s="179" t="e">
        <f>L754-O754</f>
        <v>#VALUE!</v>
      </c>
      <c r="R754" s="56"/>
    </row>
    <row r="755" spans="1:18" s="2" customFormat="1" ht="59.25" customHeight="1" x14ac:dyDescent="0.3">
      <c r="A755" s="291" t="s">
        <v>628</v>
      </c>
      <c r="B755" s="292"/>
      <c r="C755" s="292"/>
      <c r="D755" s="292"/>
      <c r="E755" s="115"/>
      <c r="F755" s="289" t="s">
        <v>629</v>
      </c>
      <c r="G755" s="289"/>
      <c r="H755" s="289"/>
      <c r="I755" s="289"/>
      <c r="J755" s="289"/>
      <c r="K755" s="290"/>
      <c r="L755" s="102"/>
      <c r="M755" s="106"/>
      <c r="N755" s="56"/>
      <c r="O755" s="56"/>
      <c r="P755" s="179"/>
      <c r="R755" s="56"/>
    </row>
    <row r="756" spans="1:18" s="2" customFormat="1" ht="111.75" customHeight="1" x14ac:dyDescent="0.3">
      <c r="A756" s="5">
        <v>1</v>
      </c>
      <c r="B756" s="14" t="s">
        <v>26</v>
      </c>
      <c r="C756" s="25"/>
      <c r="D756" s="38" t="s">
        <v>402</v>
      </c>
      <c r="E756" s="29"/>
      <c r="F756" s="50" t="s">
        <v>977</v>
      </c>
      <c r="G756" s="149">
        <v>9785912827051</v>
      </c>
      <c r="H756" s="67">
        <v>73.599999999999994</v>
      </c>
      <c r="I756" s="71">
        <f t="shared" ref="I756:I771" si="371">ROUND((100-$L$4)/100*H756,1)</f>
        <v>36.799999999999997</v>
      </c>
      <c r="J756" s="78" t="s">
        <v>545</v>
      </c>
      <c r="K756" s="96" t="s">
        <v>551</v>
      </c>
      <c r="L756" s="117"/>
      <c r="M756" s="106">
        <f>I756*L756</f>
        <v>0</v>
      </c>
      <c r="N756" s="56">
        <f>L756*3.92/80</f>
        <v>0</v>
      </c>
      <c r="O756" s="56" t="e">
        <f>TRUNC(L756/K756,0)*K756</f>
        <v>#VALUE!</v>
      </c>
      <c r="P756" s="179" t="e">
        <f>L756-O756</f>
        <v>#VALUE!</v>
      </c>
      <c r="R756" s="56"/>
    </row>
    <row r="757" spans="1:18" s="2" customFormat="1" ht="111.75" customHeight="1" x14ac:dyDescent="0.3">
      <c r="A757" s="235">
        <f>A756+1</f>
        <v>2</v>
      </c>
      <c r="B757" s="221" t="s">
        <v>26</v>
      </c>
      <c r="C757" s="222"/>
      <c r="D757" s="236" t="s">
        <v>415</v>
      </c>
      <c r="E757" s="224" t="s">
        <v>971</v>
      </c>
      <c r="F757" s="237"/>
      <c r="G757" s="226">
        <v>9785912828614</v>
      </c>
      <c r="H757" s="232">
        <v>16</v>
      </c>
      <c r="I757" s="228">
        <f>ROUND((100-$L$4)/100*H757,1)</f>
        <v>8</v>
      </c>
      <c r="J757" s="229" t="s">
        <v>545</v>
      </c>
      <c r="K757" s="238" t="s">
        <v>551</v>
      </c>
      <c r="L757" s="98"/>
      <c r="M757" s="242">
        <f>I757*L757</f>
        <v>0</v>
      </c>
      <c r="N757" s="56">
        <f>L757*3.92/80</f>
        <v>0</v>
      </c>
      <c r="O757" s="56" t="e">
        <f>TRUNC(L761/K761,0)*K761</f>
        <v>#VALUE!</v>
      </c>
      <c r="P757" s="179" t="e">
        <f>L761-O757</f>
        <v>#VALUE!</v>
      </c>
      <c r="R757" s="56"/>
    </row>
    <row r="758" spans="1:18" s="2" customFormat="1" ht="111.75" customHeight="1" x14ac:dyDescent="0.3">
      <c r="A758" s="235">
        <f>A757+1</f>
        <v>3</v>
      </c>
      <c r="B758" s="221" t="s">
        <v>26</v>
      </c>
      <c r="C758" s="222"/>
      <c r="D758" s="236" t="s">
        <v>256</v>
      </c>
      <c r="E758" s="224" t="s">
        <v>971</v>
      </c>
      <c r="F758" s="237"/>
      <c r="G758" s="226">
        <v>9785912827013</v>
      </c>
      <c r="H758" s="232">
        <v>16</v>
      </c>
      <c r="I758" s="228">
        <f>ROUND((100-$L$4)/100*H758,1)</f>
        <v>8</v>
      </c>
      <c r="J758" s="229" t="s">
        <v>545</v>
      </c>
      <c r="K758" s="238" t="s">
        <v>551</v>
      </c>
      <c r="L758" s="117"/>
      <c r="M758" s="242">
        <f>I758*L758</f>
        <v>0</v>
      </c>
      <c r="N758" s="56">
        <f t="shared" ref="N758:N760" si="372">L758*3.92/80</f>
        <v>0</v>
      </c>
      <c r="O758" s="56" t="e">
        <f>TRUNC(L1730/K1730,0)*K1730</f>
        <v>#DIV/0!</v>
      </c>
      <c r="P758" s="179" t="e">
        <f>L1730-O758</f>
        <v>#DIV/0!</v>
      </c>
      <c r="R758" s="56"/>
    </row>
    <row r="759" spans="1:18" s="2" customFormat="1" ht="111.75" customHeight="1" x14ac:dyDescent="0.3">
      <c r="A759" s="235">
        <f t="shared" ref="A759:A760" si="373">A758+1</f>
        <v>4</v>
      </c>
      <c r="B759" s="221" t="s">
        <v>26</v>
      </c>
      <c r="C759" s="222"/>
      <c r="D759" s="236" t="s">
        <v>447</v>
      </c>
      <c r="E759" s="224" t="s">
        <v>971</v>
      </c>
      <c r="F759" s="237"/>
      <c r="G759" s="226">
        <v>9785912828621</v>
      </c>
      <c r="H759" s="232">
        <v>16</v>
      </c>
      <c r="I759" s="228">
        <f>ROUND((100-$L$4)/100*H759,1)</f>
        <v>8</v>
      </c>
      <c r="J759" s="229" t="s">
        <v>545</v>
      </c>
      <c r="K759" s="238" t="s">
        <v>552</v>
      </c>
      <c r="L759" s="117"/>
      <c r="M759" s="242">
        <f>I759*L759</f>
        <v>0</v>
      </c>
      <c r="N759" s="56">
        <f t="shared" si="372"/>
        <v>0</v>
      </c>
      <c r="O759" s="56" t="e">
        <f>TRUNC(L1734/K1734,0)*K1734</f>
        <v>#DIV/0!</v>
      </c>
      <c r="P759" s="179" t="e">
        <f>L1734-O759</f>
        <v>#DIV/0!</v>
      </c>
      <c r="R759" s="56"/>
    </row>
    <row r="760" spans="1:18" s="2" customFormat="1" ht="111.75" customHeight="1" x14ac:dyDescent="0.3">
      <c r="A760" s="235">
        <f t="shared" si="373"/>
        <v>5</v>
      </c>
      <c r="B760" s="221" t="s">
        <v>26</v>
      </c>
      <c r="C760" s="222"/>
      <c r="D760" s="236" t="s">
        <v>448</v>
      </c>
      <c r="E760" s="224" t="s">
        <v>971</v>
      </c>
      <c r="F760" s="239"/>
      <c r="G760" s="226">
        <v>9785912828546</v>
      </c>
      <c r="H760" s="232">
        <v>16</v>
      </c>
      <c r="I760" s="228">
        <f>ROUND((100-$L$4)/100*H760,1)</f>
        <v>8</v>
      </c>
      <c r="J760" s="229" t="s">
        <v>545</v>
      </c>
      <c r="K760" s="238" t="s">
        <v>551</v>
      </c>
      <c r="L760" s="117"/>
      <c r="M760" s="242">
        <f>I760*L760</f>
        <v>0</v>
      </c>
      <c r="N760" s="56">
        <f t="shared" si="372"/>
        <v>0</v>
      </c>
      <c r="O760" s="56" t="e">
        <f>TRUNC(L760/K760,0)*K760</f>
        <v>#VALUE!</v>
      </c>
      <c r="P760" s="179" t="e">
        <f>L760-O760</f>
        <v>#VALUE!</v>
      </c>
      <c r="R760" s="56"/>
    </row>
    <row r="761" spans="1:18" s="2" customFormat="1" ht="111.75" customHeight="1" x14ac:dyDescent="0.3">
      <c r="A761" s="5">
        <f>A760+1</f>
        <v>6</v>
      </c>
      <c r="B761" s="14" t="s">
        <v>26</v>
      </c>
      <c r="C761" s="25"/>
      <c r="D761" s="38" t="s">
        <v>442</v>
      </c>
      <c r="E761" s="48"/>
      <c r="F761" s="250" t="s">
        <v>977</v>
      </c>
      <c r="G761" s="149">
        <v>9785000334881</v>
      </c>
      <c r="H761" s="67">
        <v>73.599999999999994</v>
      </c>
      <c r="I761" s="71">
        <f t="shared" si="371"/>
        <v>36.799999999999997</v>
      </c>
      <c r="J761" s="78"/>
      <c r="K761" s="96" t="s">
        <v>549</v>
      </c>
      <c r="L761" s="98"/>
      <c r="M761" s="106">
        <f t="shared" ref="M761:M771" si="374">I761*L761</f>
        <v>0</v>
      </c>
      <c r="N761" s="56">
        <f>L761*3.92/80</f>
        <v>0</v>
      </c>
      <c r="O761" s="56" t="e">
        <f>TRUNC(L1735/K1735,0)*K1735</f>
        <v>#DIV/0!</v>
      </c>
      <c r="P761" s="179" t="e">
        <f>L1735-O761</f>
        <v>#DIV/0!</v>
      </c>
      <c r="R761" s="56"/>
    </row>
    <row r="762" spans="1:18" s="2" customFormat="1" ht="111.75" customHeight="1" x14ac:dyDescent="0.3">
      <c r="A762" s="5">
        <f t="shared" ref="A762:A771" si="375">A761+1</f>
        <v>7</v>
      </c>
      <c r="B762" s="14" t="s">
        <v>26</v>
      </c>
      <c r="C762" s="25"/>
      <c r="D762" s="38" t="s">
        <v>443</v>
      </c>
      <c r="E762" s="48"/>
      <c r="F762" s="50" t="s">
        <v>977</v>
      </c>
      <c r="G762" s="149">
        <v>9785912828539</v>
      </c>
      <c r="H762" s="67">
        <v>73.599999999999994</v>
      </c>
      <c r="I762" s="71">
        <f t="shared" si="371"/>
        <v>36.799999999999997</v>
      </c>
      <c r="J762" s="78" t="s">
        <v>545</v>
      </c>
      <c r="K762" s="96" t="s">
        <v>552</v>
      </c>
      <c r="L762" s="98"/>
      <c r="M762" s="106">
        <f t="shared" si="374"/>
        <v>0</v>
      </c>
      <c r="N762" s="56">
        <f>L60*3.92/80</f>
        <v>0</v>
      </c>
      <c r="O762" s="56" t="e">
        <f>TRUNC(L60/K60,0)*K60</f>
        <v>#VALUE!</v>
      </c>
      <c r="P762" s="179" t="e">
        <f>L60-O762</f>
        <v>#VALUE!</v>
      </c>
      <c r="R762" s="56"/>
    </row>
    <row r="763" spans="1:18" s="2" customFormat="1" ht="111.75" customHeight="1" x14ac:dyDescent="0.3">
      <c r="A763" s="5">
        <f t="shared" si="375"/>
        <v>8</v>
      </c>
      <c r="B763" s="14" t="s">
        <v>26</v>
      </c>
      <c r="C763" s="25"/>
      <c r="D763" s="38" t="s">
        <v>444</v>
      </c>
      <c r="E763" s="29"/>
      <c r="F763" s="50" t="s">
        <v>977</v>
      </c>
      <c r="G763" s="149">
        <v>9785000334614</v>
      </c>
      <c r="H763" s="67">
        <v>73.599999999999994</v>
      </c>
      <c r="I763" s="71">
        <f t="shared" si="371"/>
        <v>36.799999999999997</v>
      </c>
      <c r="J763" s="78" t="s">
        <v>545</v>
      </c>
      <c r="K763" s="96" t="s">
        <v>552</v>
      </c>
      <c r="L763" s="117"/>
      <c r="M763" s="106">
        <f t="shared" si="374"/>
        <v>0</v>
      </c>
      <c r="N763" s="56">
        <f>L763*3.92/80</f>
        <v>0</v>
      </c>
      <c r="O763" s="56" t="e">
        <f>TRUNC(L763/K763,0)*K763</f>
        <v>#VALUE!</v>
      </c>
      <c r="P763" s="179" t="e">
        <f>L763-O763</f>
        <v>#VALUE!</v>
      </c>
      <c r="R763" s="56"/>
    </row>
    <row r="764" spans="1:18" s="2" customFormat="1" ht="111.75" customHeight="1" x14ac:dyDescent="0.3">
      <c r="A764" s="5">
        <f t="shared" si="375"/>
        <v>9</v>
      </c>
      <c r="B764" s="14" t="s">
        <v>26</v>
      </c>
      <c r="C764" s="25"/>
      <c r="D764" s="38" t="s">
        <v>250</v>
      </c>
      <c r="E764" s="47"/>
      <c r="F764" s="50" t="s">
        <v>977</v>
      </c>
      <c r="G764" s="149">
        <v>9785912828522</v>
      </c>
      <c r="H764" s="67">
        <v>73.599999999999994</v>
      </c>
      <c r="I764" s="71">
        <f t="shared" si="371"/>
        <v>36.799999999999997</v>
      </c>
      <c r="J764" s="78" t="s">
        <v>545</v>
      </c>
      <c r="K764" s="96" t="s">
        <v>552</v>
      </c>
      <c r="L764" s="117"/>
      <c r="M764" s="106">
        <f t="shared" si="374"/>
        <v>0</v>
      </c>
      <c r="N764" s="56">
        <f>L764*3.92/80</f>
        <v>0</v>
      </c>
      <c r="O764" s="56" t="e">
        <f>TRUNC(L764/K764,0)*K764</f>
        <v>#VALUE!</v>
      </c>
      <c r="P764" s="179" t="e">
        <f>L764-O764</f>
        <v>#VALUE!</v>
      </c>
      <c r="R764" s="56"/>
    </row>
    <row r="765" spans="1:18" s="2" customFormat="1" ht="111.75" customHeight="1" x14ac:dyDescent="0.3">
      <c r="A765" s="5">
        <f t="shared" si="375"/>
        <v>10</v>
      </c>
      <c r="B765" s="14" t="s">
        <v>26</v>
      </c>
      <c r="C765" s="25"/>
      <c r="D765" s="38" t="s">
        <v>445</v>
      </c>
      <c r="E765" s="29"/>
      <c r="F765" s="50" t="s">
        <v>977</v>
      </c>
      <c r="G765" s="149">
        <v>9785912827105</v>
      </c>
      <c r="H765" s="67">
        <v>73.599999999999994</v>
      </c>
      <c r="I765" s="71">
        <f t="shared" si="371"/>
        <v>36.799999999999997</v>
      </c>
      <c r="J765" s="78" t="s">
        <v>545</v>
      </c>
      <c r="K765" s="96" t="s">
        <v>551</v>
      </c>
      <c r="L765" s="117"/>
      <c r="M765" s="106">
        <f t="shared" si="374"/>
        <v>0</v>
      </c>
      <c r="N765" s="56">
        <f>L765*3.92/80</f>
        <v>0</v>
      </c>
      <c r="O765" s="56" t="e">
        <f>TRUNC(L765/K765,0)*K765</f>
        <v>#VALUE!</v>
      </c>
      <c r="P765" s="179" t="e">
        <f>L765-O765</f>
        <v>#VALUE!</v>
      </c>
      <c r="R765" s="56"/>
    </row>
    <row r="766" spans="1:18" s="2" customFormat="1" ht="111.75" customHeight="1" x14ac:dyDescent="0.3">
      <c r="A766" s="5">
        <f t="shared" si="375"/>
        <v>11</v>
      </c>
      <c r="B766" s="14" t="s">
        <v>26</v>
      </c>
      <c r="C766" s="25"/>
      <c r="D766" s="38" t="s">
        <v>446</v>
      </c>
      <c r="E766" s="29"/>
      <c r="F766" s="50" t="s">
        <v>977</v>
      </c>
      <c r="G766" s="149">
        <v>9785912828607</v>
      </c>
      <c r="H766" s="67">
        <v>73.599999999999994</v>
      </c>
      <c r="I766" s="71">
        <f t="shared" si="371"/>
        <v>36.799999999999997</v>
      </c>
      <c r="J766" s="78"/>
      <c r="K766" s="96" t="s">
        <v>549</v>
      </c>
      <c r="L766" s="117"/>
      <c r="M766" s="106">
        <f t="shared" si="374"/>
        <v>0</v>
      </c>
      <c r="N766" s="56">
        <f>L61*3.92/80</f>
        <v>0</v>
      </c>
      <c r="O766" s="56" t="e">
        <f>TRUNC(L61/K61,0)*K61</f>
        <v>#VALUE!</v>
      </c>
      <c r="P766" s="179" t="e">
        <f>L61-O766</f>
        <v>#VALUE!</v>
      </c>
      <c r="R766" s="56"/>
    </row>
    <row r="767" spans="1:18" s="2" customFormat="1" ht="111.75" customHeight="1" x14ac:dyDescent="0.3">
      <c r="A767" s="5">
        <f t="shared" si="375"/>
        <v>12</v>
      </c>
      <c r="B767" s="14" t="s">
        <v>26</v>
      </c>
      <c r="C767" s="25"/>
      <c r="D767" s="38" t="s">
        <v>449</v>
      </c>
      <c r="E767" s="47"/>
      <c r="F767" s="50" t="s">
        <v>977</v>
      </c>
      <c r="G767" s="149">
        <v>9785912828515</v>
      </c>
      <c r="H767" s="67">
        <v>73.599999999999994</v>
      </c>
      <c r="I767" s="71">
        <f t="shared" si="371"/>
        <v>36.799999999999997</v>
      </c>
      <c r="J767" s="78"/>
      <c r="K767" s="96" t="s">
        <v>549</v>
      </c>
      <c r="L767" s="117"/>
      <c r="M767" s="106">
        <f t="shared" si="374"/>
        <v>0</v>
      </c>
      <c r="N767" s="56">
        <f>L62*3.92/80</f>
        <v>0</v>
      </c>
      <c r="O767" s="56" t="e">
        <f>TRUNC(L62/K62,0)*K62</f>
        <v>#VALUE!</v>
      </c>
      <c r="P767" s="179" t="e">
        <f>L62-O767</f>
        <v>#VALUE!</v>
      </c>
      <c r="R767" s="56"/>
    </row>
    <row r="768" spans="1:18" s="2" customFormat="1" ht="111.75" customHeight="1" x14ac:dyDescent="0.3">
      <c r="A768" s="5">
        <f t="shared" si="375"/>
        <v>13</v>
      </c>
      <c r="B768" s="14" t="s">
        <v>26</v>
      </c>
      <c r="C768" s="25"/>
      <c r="D768" s="38" t="s">
        <v>450</v>
      </c>
      <c r="E768" s="29"/>
      <c r="F768" s="50" t="s">
        <v>977</v>
      </c>
      <c r="G768" s="149">
        <v>9785912827044</v>
      </c>
      <c r="H768" s="67">
        <v>73.599999999999994</v>
      </c>
      <c r="I768" s="71">
        <f t="shared" si="371"/>
        <v>36.799999999999997</v>
      </c>
      <c r="J768" s="78" t="s">
        <v>545</v>
      </c>
      <c r="K768" s="96" t="s">
        <v>551</v>
      </c>
      <c r="L768" s="117"/>
      <c r="M768" s="106">
        <f t="shared" si="374"/>
        <v>0</v>
      </c>
      <c r="N768" s="56">
        <f>L768*3.92/80</f>
        <v>0</v>
      </c>
      <c r="O768" s="56" t="e">
        <f>TRUNC(L768/K768,0)*K768</f>
        <v>#VALUE!</v>
      </c>
      <c r="P768" s="179" t="e">
        <f>L768-O768</f>
        <v>#VALUE!</v>
      </c>
      <c r="R768" s="56"/>
    </row>
    <row r="769" spans="1:18" s="2" customFormat="1" ht="111.75" customHeight="1" x14ac:dyDescent="0.3">
      <c r="A769" s="5">
        <f t="shared" si="375"/>
        <v>14</v>
      </c>
      <c r="B769" s="14" t="s">
        <v>26</v>
      </c>
      <c r="C769" s="25"/>
      <c r="D769" s="38" t="s">
        <v>451</v>
      </c>
      <c r="E769" s="29"/>
      <c r="F769" s="50" t="s">
        <v>977</v>
      </c>
      <c r="G769" s="149">
        <v>9785912827037</v>
      </c>
      <c r="H769" s="67">
        <v>73.599999999999994</v>
      </c>
      <c r="I769" s="71">
        <f t="shared" si="371"/>
        <v>36.799999999999997</v>
      </c>
      <c r="J769" s="78" t="s">
        <v>545</v>
      </c>
      <c r="K769" s="96" t="s">
        <v>551</v>
      </c>
      <c r="L769" s="117"/>
      <c r="M769" s="106">
        <f t="shared" si="374"/>
        <v>0</v>
      </c>
      <c r="N769" s="56">
        <f>L769*3.92/80</f>
        <v>0</v>
      </c>
      <c r="O769" s="56" t="e">
        <f>TRUNC(L769/K769,0)*K769</f>
        <v>#VALUE!</v>
      </c>
      <c r="P769" s="179" t="e">
        <f>L769-O769</f>
        <v>#VALUE!</v>
      </c>
      <c r="R769" s="56"/>
    </row>
    <row r="770" spans="1:18" s="2" customFormat="1" ht="111.75" customHeight="1" x14ac:dyDescent="0.3">
      <c r="A770" s="5">
        <f t="shared" si="375"/>
        <v>15</v>
      </c>
      <c r="B770" s="14"/>
      <c r="C770" s="25"/>
      <c r="D770" s="38" t="s">
        <v>942</v>
      </c>
      <c r="E770" s="29"/>
      <c r="F770" s="50" t="s">
        <v>977</v>
      </c>
      <c r="G770" s="149">
        <v>9785912827068</v>
      </c>
      <c r="H770" s="67">
        <v>73.599999999999994</v>
      </c>
      <c r="I770" s="71">
        <f t="shared" ref="I770" si="376">ROUND((100-$L$4)/100*H770,1)</f>
        <v>36.799999999999997</v>
      </c>
      <c r="J770" s="78"/>
      <c r="K770" s="96" t="s">
        <v>551</v>
      </c>
      <c r="L770" s="117"/>
      <c r="M770" s="106">
        <f t="shared" ref="M770" si="377">I770*L770</f>
        <v>0</v>
      </c>
      <c r="N770" s="56">
        <f>L770*3.92/80</f>
        <v>0</v>
      </c>
      <c r="O770" s="56"/>
      <c r="P770" s="179"/>
      <c r="R770" s="56"/>
    </row>
    <row r="771" spans="1:18" s="2" customFormat="1" ht="111.75" customHeight="1" x14ac:dyDescent="0.3">
      <c r="A771" s="5">
        <f t="shared" si="375"/>
        <v>16</v>
      </c>
      <c r="B771" s="14" t="s">
        <v>26</v>
      </c>
      <c r="C771" s="25"/>
      <c r="D771" s="38" t="s">
        <v>288</v>
      </c>
      <c r="E771" s="29"/>
      <c r="F771" s="50" t="s">
        <v>977</v>
      </c>
      <c r="G771" s="149">
        <v>9785912826993</v>
      </c>
      <c r="H771" s="67">
        <v>73.599999999999994</v>
      </c>
      <c r="I771" s="71">
        <f t="shared" si="371"/>
        <v>36.799999999999997</v>
      </c>
      <c r="J771" s="78" t="s">
        <v>545</v>
      </c>
      <c r="K771" s="96" t="s">
        <v>551</v>
      </c>
      <c r="L771" s="117"/>
      <c r="M771" s="106">
        <f t="shared" si="374"/>
        <v>0</v>
      </c>
      <c r="N771" s="56">
        <f>L771*3.92/80</f>
        <v>0</v>
      </c>
      <c r="O771" s="56" t="e">
        <f>TRUNC(L771/K771,0)*K771</f>
        <v>#VALUE!</v>
      </c>
      <c r="P771" s="179" t="e">
        <f>L771-O771</f>
        <v>#VALUE!</v>
      </c>
      <c r="R771" s="56"/>
    </row>
    <row r="772" spans="1:18" s="2" customFormat="1" ht="60" customHeight="1" x14ac:dyDescent="0.3">
      <c r="A772" s="291" t="s">
        <v>667</v>
      </c>
      <c r="B772" s="292"/>
      <c r="C772" s="292"/>
      <c r="D772" s="292"/>
      <c r="E772" s="199"/>
      <c r="F772" s="289" t="s">
        <v>668</v>
      </c>
      <c r="G772" s="289"/>
      <c r="H772" s="289"/>
      <c r="I772" s="289"/>
      <c r="J772" s="289"/>
      <c r="K772" s="290"/>
      <c r="L772" s="102"/>
      <c r="M772" s="106"/>
      <c r="N772" s="56"/>
      <c r="O772" s="56"/>
      <c r="P772" s="179"/>
      <c r="R772" s="56"/>
    </row>
    <row r="773" spans="1:18" s="2" customFormat="1" ht="111.75" customHeight="1" x14ac:dyDescent="0.3">
      <c r="A773" s="5">
        <v>1</v>
      </c>
      <c r="B773" s="14" t="s">
        <v>669</v>
      </c>
      <c r="C773" s="25"/>
      <c r="D773" s="38" t="s">
        <v>670</v>
      </c>
      <c r="E773" s="48"/>
      <c r="F773" s="58"/>
      <c r="G773" s="149">
        <v>9785912827907</v>
      </c>
      <c r="H773" s="67">
        <v>40.6</v>
      </c>
      <c r="I773" s="71">
        <f>ROUND((100-$L$4)/100*H773,1)</f>
        <v>20.3</v>
      </c>
      <c r="J773" s="78"/>
      <c r="K773" s="90">
        <v>120</v>
      </c>
      <c r="L773" s="98"/>
      <c r="M773" s="106">
        <f>I773*L773</f>
        <v>0</v>
      </c>
      <c r="N773" s="56" t="e">
        <f>#REF!*4.32/120</f>
        <v>#REF!</v>
      </c>
      <c r="O773" s="56"/>
      <c r="P773" s="179"/>
      <c r="R773" s="56"/>
    </row>
    <row r="774" spans="1:18" s="2" customFormat="1" ht="111.75" customHeight="1" x14ac:dyDescent="0.3">
      <c r="A774" s="5">
        <f>A773+1</f>
        <v>2</v>
      </c>
      <c r="B774" s="14" t="s">
        <v>669</v>
      </c>
      <c r="C774" s="25"/>
      <c r="D774" s="38" t="s">
        <v>671</v>
      </c>
      <c r="E774" s="48"/>
      <c r="F774" s="58"/>
      <c r="G774" s="149">
        <v>9785912827969</v>
      </c>
      <c r="H774" s="67">
        <v>40.6</v>
      </c>
      <c r="I774" s="71">
        <f>ROUND((100-$L$4)/100*H774,1)</f>
        <v>20.3</v>
      </c>
      <c r="J774" s="78"/>
      <c r="K774" s="90">
        <v>120</v>
      </c>
      <c r="L774" s="98"/>
      <c r="M774" s="106">
        <f>I774*L774</f>
        <v>0</v>
      </c>
      <c r="N774" s="56">
        <f>L774*4.32/120</f>
        <v>0</v>
      </c>
      <c r="O774" s="56">
        <f>TRUNC(L774/K774,0)*K774</f>
        <v>0</v>
      </c>
      <c r="P774" s="179">
        <f>L774-O774</f>
        <v>0</v>
      </c>
      <c r="R774" s="56"/>
    </row>
    <row r="775" spans="1:18" s="2" customFormat="1" ht="111.75" customHeight="1" x14ac:dyDescent="0.3">
      <c r="A775" s="5">
        <f>A774+1</f>
        <v>3</v>
      </c>
      <c r="B775" s="14" t="s">
        <v>669</v>
      </c>
      <c r="C775" s="25"/>
      <c r="D775" s="38" t="s">
        <v>672</v>
      </c>
      <c r="E775" s="48"/>
      <c r="F775" s="58"/>
      <c r="G775" s="149">
        <v>9785912827853</v>
      </c>
      <c r="H775" s="67">
        <v>40.6</v>
      </c>
      <c r="I775" s="71">
        <f>ROUND((100-$L$4)/100*H775,1)</f>
        <v>20.3</v>
      </c>
      <c r="J775" s="78"/>
      <c r="K775" s="90">
        <v>120</v>
      </c>
      <c r="L775" s="98"/>
      <c r="M775" s="106">
        <f>I775*L775</f>
        <v>0</v>
      </c>
      <c r="N775" s="56">
        <f>L775*4.32/120</f>
        <v>0</v>
      </c>
      <c r="O775" s="56">
        <f>TRUNC(L775/K775,0)*K775</f>
        <v>0</v>
      </c>
      <c r="P775" s="179">
        <f>L775-O775</f>
        <v>0</v>
      </c>
      <c r="R775" s="56"/>
    </row>
    <row r="776" spans="1:18" s="2" customFormat="1" ht="45.75" customHeight="1" x14ac:dyDescent="0.3">
      <c r="A776" s="291" t="s">
        <v>673</v>
      </c>
      <c r="B776" s="292"/>
      <c r="C776" s="292"/>
      <c r="D776" s="292"/>
      <c r="E776" s="199"/>
      <c r="F776" s="289" t="s">
        <v>674</v>
      </c>
      <c r="G776" s="289"/>
      <c r="H776" s="289"/>
      <c r="I776" s="289"/>
      <c r="J776" s="289"/>
      <c r="K776" s="290"/>
      <c r="L776" s="98"/>
      <c r="M776" s="106"/>
      <c r="N776" s="56"/>
      <c r="O776" s="56"/>
      <c r="P776" s="179"/>
      <c r="R776" s="56"/>
    </row>
    <row r="777" spans="1:18" s="2" customFormat="1" ht="111.75" customHeight="1" x14ac:dyDescent="0.3">
      <c r="A777" s="125">
        <v>1</v>
      </c>
      <c r="B777" s="17" t="s">
        <v>675</v>
      </c>
      <c r="C777" s="25"/>
      <c r="D777" s="36" t="s">
        <v>51</v>
      </c>
      <c r="E777" s="29"/>
      <c r="F777" s="50" t="s">
        <v>676</v>
      </c>
      <c r="G777" s="148">
        <v>9785912825286</v>
      </c>
      <c r="H777" s="65">
        <v>60</v>
      </c>
      <c r="I777" s="71">
        <f t="shared" ref="I777:I798" si="378">ROUND((100-$L$4)/100*H777,1)</f>
        <v>30</v>
      </c>
      <c r="J777" s="78" t="s">
        <v>545</v>
      </c>
      <c r="K777" s="96" t="s">
        <v>550</v>
      </c>
      <c r="L777" s="98"/>
      <c r="M777" s="106">
        <f>I777*L777</f>
        <v>0</v>
      </c>
      <c r="N777" s="56">
        <f>L777*4.2/100</f>
        <v>0</v>
      </c>
      <c r="O777" s="56" t="e">
        <f>TRUNC(L777/K777,0)*K777</f>
        <v>#VALUE!</v>
      </c>
      <c r="P777" s="179" t="e">
        <f>L777-O777</f>
        <v>#VALUE!</v>
      </c>
      <c r="R777" s="56"/>
    </row>
    <row r="778" spans="1:18" s="2" customFormat="1" ht="111.75" customHeight="1" x14ac:dyDescent="0.3">
      <c r="A778" s="220">
        <f>A777+1</f>
        <v>2</v>
      </c>
      <c r="B778" s="221" t="s">
        <v>675</v>
      </c>
      <c r="C778" s="222"/>
      <c r="D778" s="223" t="s">
        <v>225</v>
      </c>
      <c r="E778" s="224" t="s">
        <v>971</v>
      </c>
      <c r="F778" s="225" t="s">
        <v>686</v>
      </c>
      <c r="G778" s="226">
        <v>9785912827235</v>
      </c>
      <c r="H778" s="232">
        <v>26</v>
      </c>
      <c r="I778" s="228">
        <f>ROUND((100-$L$4)/100*H778,1)</f>
        <v>13</v>
      </c>
      <c r="J778" s="229" t="s">
        <v>545</v>
      </c>
      <c r="K778" s="238" t="s">
        <v>550</v>
      </c>
      <c r="L778" s="98"/>
      <c r="M778" s="242">
        <f>I778*L778</f>
        <v>0</v>
      </c>
      <c r="N778" s="56">
        <f t="shared" ref="N778:N782" si="379">L778*4.2/100</f>
        <v>0</v>
      </c>
      <c r="O778" s="56" t="e">
        <f>TRUNC(L781/K781,0)*K781</f>
        <v>#VALUE!</v>
      </c>
      <c r="P778" s="179" t="e">
        <f>L781-O778</f>
        <v>#VALUE!</v>
      </c>
      <c r="R778" s="56"/>
    </row>
    <row r="779" spans="1:18" s="2" customFormat="1" ht="111.75" customHeight="1" x14ac:dyDescent="0.3">
      <c r="A779" s="220">
        <f>A778+1</f>
        <v>3</v>
      </c>
      <c r="B779" s="221" t="s">
        <v>675</v>
      </c>
      <c r="C779" s="222"/>
      <c r="D779" s="223" t="s">
        <v>687</v>
      </c>
      <c r="E779" s="224" t="s">
        <v>971</v>
      </c>
      <c r="F779" s="225" t="s">
        <v>502</v>
      </c>
      <c r="G779" s="226">
        <v>9785912827280</v>
      </c>
      <c r="H779" s="232">
        <v>26</v>
      </c>
      <c r="I779" s="228">
        <f>ROUND((100-$L$4)/100*H779,1)</f>
        <v>13</v>
      </c>
      <c r="J779" s="229" t="s">
        <v>545</v>
      </c>
      <c r="K779" s="238" t="s">
        <v>550</v>
      </c>
      <c r="L779" s="98"/>
      <c r="M779" s="242">
        <f>I779*L779</f>
        <v>0</v>
      </c>
      <c r="N779" s="56">
        <f t="shared" si="379"/>
        <v>0</v>
      </c>
      <c r="O779" s="56" t="e">
        <f>TRUNC(L1770/K1770,0)*K1770</f>
        <v>#DIV/0!</v>
      </c>
      <c r="P779" s="179" t="e">
        <f>L1770-O779</f>
        <v>#DIV/0!</v>
      </c>
      <c r="R779" s="56"/>
    </row>
    <row r="780" spans="1:18" s="2" customFormat="1" ht="111.75" customHeight="1" x14ac:dyDescent="0.3">
      <c r="A780" s="220">
        <f>A779+1</f>
        <v>4</v>
      </c>
      <c r="B780" s="221" t="s">
        <v>675</v>
      </c>
      <c r="C780" s="222"/>
      <c r="D780" s="223" t="s">
        <v>344</v>
      </c>
      <c r="E780" s="224" t="s">
        <v>971</v>
      </c>
      <c r="F780" s="225" t="s">
        <v>497</v>
      </c>
      <c r="G780" s="226">
        <v>9785000335628</v>
      </c>
      <c r="H780" s="232">
        <v>26</v>
      </c>
      <c r="I780" s="228">
        <f>ROUND((100-$L$4)/100*H780,1)</f>
        <v>13</v>
      </c>
      <c r="J780" s="229" t="s">
        <v>545</v>
      </c>
      <c r="K780" s="238" t="s">
        <v>550</v>
      </c>
      <c r="L780" s="98"/>
      <c r="M780" s="242">
        <f>I780*L780</f>
        <v>0</v>
      </c>
      <c r="N780" s="56">
        <f t="shared" si="379"/>
        <v>0</v>
      </c>
      <c r="O780" s="56" t="e">
        <f>TRUNC(L1776/K1776,0)*K1776</f>
        <v>#DIV/0!</v>
      </c>
      <c r="P780" s="179" t="e">
        <f>L1776-O780</f>
        <v>#DIV/0!</v>
      </c>
      <c r="R780" s="56"/>
    </row>
    <row r="781" spans="1:18" s="2" customFormat="1" ht="111.75" customHeight="1" x14ac:dyDescent="0.3">
      <c r="A781" s="125">
        <f>A780+1</f>
        <v>5</v>
      </c>
      <c r="B781" s="17"/>
      <c r="C781" s="25"/>
      <c r="D781" s="36" t="s">
        <v>677</v>
      </c>
      <c r="E781" s="29"/>
      <c r="F781" s="50" t="s">
        <v>678</v>
      </c>
      <c r="G781" s="112">
        <v>9785912821950</v>
      </c>
      <c r="H781" s="65">
        <v>60</v>
      </c>
      <c r="I781" s="71">
        <f t="shared" si="378"/>
        <v>30</v>
      </c>
      <c r="J781" s="78" t="s">
        <v>545</v>
      </c>
      <c r="K781" s="96" t="s">
        <v>550</v>
      </c>
      <c r="L781" s="98"/>
      <c r="M781" s="106">
        <f t="shared" ref="M781:M798" si="380">I781*L781</f>
        <v>0</v>
      </c>
      <c r="N781" s="56">
        <f t="shared" si="379"/>
        <v>0</v>
      </c>
      <c r="O781" s="56" t="e">
        <f>TRUNC(L1779/K1779,0)*K1779</f>
        <v>#DIV/0!</v>
      </c>
      <c r="P781" s="179" t="e">
        <f>L1779-O781</f>
        <v>#DIV/0!</v>
      </c>
      <c r="R781" s="56"/>
    </row>
    <row r="782" spans="1:18" s="2" customFormat="1" ht="111.75" customHeight="1" x14ac:dyDescent="0.3">
      <c r="A782" s="125">
        <f t="shared" ref="A782:A798" si="381">A781+1</f>
        <v>6</v>
      </c>
      <c r="B782" s="17"/>
      <c r="C782" s="25"/>
      <c r="D782" s="36" t="s">
        <v>426</v>
      </c>
      <c r="E782" s="29"/>
      <c r="F782" s="50" t="s">
        <v>529</v>
      </c>
      <c r="G782" s="148">
        <v>9785912825699</v>
      </c>
      <c r="H782" s="65">
        <v>60</v>
      </c>
      <c r="I782" s="71">
        <f t="shared" si="378"/>
        <v>30</v>
      </c>
      <c r="J782" s="78" t="s">
        <v>545</v>
      </c>
      <c r="K782" s="96" t="s">
        <v>551</v>
      </c>
      <c r="L782" s="98"/>
      <c r="M782" s="106">
        <f t="shared" si="380"/>
        <v>0</v>
      </c>
      <c r="N782" s="56">
        <f t="shared" si="379"/>
        <v>0</v>
      </c>
      <c r="O782" s="56" t="e">
        <f>TRUNC(L782/K782,0)*K782</f>
        <v>#VALUE!</v>
      </c>
      <c r="P782" s="179" t="e">
        <f>L782-O782</f>
        <v>#VALUE!</v>
      </c>
      <c r="R782" s="56"/>
    </row>
    <row r="783" spans="1:18" s="2" customFormat="1" ht="111.75" customHeight="1" x14ac:dyDescent="0.3">
      <c r="A783" s="125">
        <f t="shared" si="381"/>
        <v>7</v>
      </c>
      <c r="B783" s="17"/>
      <c r="C783" s="25"/>
      <c r="D783" s="36" t="s">
        <v>679</v>
      </c>
      <c r="E783" s="29"/>
      <c r="F783" s="50" t="s">
        <v>502</v>
      </c>
      <c r="G783" s="148">
        <v>9785912825675</v>
      </c>
      <c r="H783" s="65">
        <v>60</v>
      </c>
      <c r="I783" s="71">
        <f t="shared" si="378"/>
        <v>30</v>
      </c>
      <c r="J783" s="78" t="s">
        <v>545</v>
      </c>
      <c r="K783" s="96" t="s">
        <v>551</v>
      </c>
      <c r="L783" s="98"/>
      <c r="M783" s="106">
        <f t="shared" si="380"/>
        <v>0</v>
      </c>
      <c r="N783" s="56">
        <f t="shared" ref="N783:N788" si="382">L783*4.2/100</f>
        <v>0</v>
      </c>
      <c r="O783" s="56" t="e">
        <f>TRUNC(L783/K783,0)*K783</f>
        <v>#VALUE!</v>
      </c>
      <c r="P783" s="179" t="e">
        <f>L783-O783</f>
        <v>#VALUE!</v>
      </c>
      <c r="R783" s="56"/>
    </row>
    <row r="784" spans="1:18" s="2" customFormat="1" ht="111.75" customHeight="1" x14ac:dyDescent="0.3">
      <c r="A784" s="125">
        <f t="shared" si="381"/>
        <v>8</v>
      </c>
      <c r="B784" s="17"/>
      <c r="C784" s="25"/>
      <c r="D784" s="36" t="s">
        <v>680</v>
      </c>
      <c r="E784" s="126"/>
      <c r="F784" s="50" t="s">
        <v>686</v>
      </c>
      <c r="G784" s="148">
        <v>9785912827273</v>
      </c>
      <c r="H784" s="65">
        <v>60</v>
      </c>
      <c r="I784" s="71">
        <f t="shared" si="378"/>
        <v>30</v>
      </c>
      <c r="J784" s="78" t="s">
        <v>545</v>
      </c>
      <c r="K784" s="96" t="s">
        <v>550</v>
      </c>
      <c r="L784" s="98"/>
      <c r="M784" s="106">
        <f t="shared" si="380"/>
        <v>0</v>
      </c>
      <c r="N784" s="56">
        <f t="shared" si="382"/>
        <v>0</v>
      </c>
      <c r="O784" s="56" t="e">
        <f>TRUNC(L784/K784,0)*K784</f>
        <v>#VALUE!</v>
      </c>
      <c r="P784" s="179" t="e">
        <f>L784-O784</f>
        <v>#VALUE!</v>
      </c>
      <c r="R784" s="56"/>
    </row>
    <row r="785" spans="1:18" s="2" customFormat="1" ht="111.75" customHeight="1" x14ac:dyDescent="0.3">
      <c r="A785" s="125">
        <f t="shared" si="381"/>
        <v>9</v>
      </c>
      <c r="B785" s="17"/>
      <c r="C785" s="25"/>
      <c r="D785" s="36" t="s">
        <v>681</v>
      </c>
      <c r="E785" s="127"/>
      <c r="F785" s="50" t="s">
        <v>502</v>
      </c>
      <c r="G785" s="148">
        <v>9785912823725</v>
      </c>
      <c r="H785" s="65">
        <v>60</v>
      </c>
      <c r="I785" s="71">
        <f t="shared" si="378"/>
        <v>30</v>
      </c>
      <c r="J785" s="78" t="s">
        <v>545</v>
      </c>
      <c r="K785" s="96" t="s">
        <v>550</v>
      </c>
      <c r="L785" s="98"/>
      <c r="M785" s="106">
        <f t="shared" si="380"/>
        <v>0</v>
      </c>
      <c r="N785" s="56">
        <f t="shared" si="382"/>
        <v>0</v>
      </c>
      <c r="O785" s="56"/>
      <c r="P785" s="179"/>
      <c r="R785" s="56"/>
    </row>
    <row r="786" spans="1:18" s="2" customFormat="1" ht="111.75" customHeight="1" x14ac:dyDescent="0.3">
      <c r="A786" s="125">
        <f t="shared" si="381"/>
        <v>10</v>
      </c>
      <c r="B786" s="17"/>
      <c r="C786" s="25"/>
      <c r="D786" s="36" t="s">
        <v>156</v>
      </c>
      <c r="E786" s="29"/>
      <c r="F786" s="50" t="s">
        <v>502</v>
      </c>
      <c r="G786" s="148">
        <v>9785912825682</v>
      </c>
      <c r="H786" s="65">
        <v>60</v>
      </c>
      <c r="I786" s="71">
        <f t="shared" si="378"/>
        <v>30</v>
      </c>
      <c r="J786" s="78" t="s">
        <v>545</v>
      </c>
      <c r="K786" s="96" t="s">
        <v>551</v>
      </c>
      <c r="L786" s="98"/>
      <c r="M786" s="106">
        <f t="shared" si="380"/>
        <v>0</v>
      </c>
      <c r="N786" s="56">
        <f t="shared" si="382"/>
        <v>0</v>
      </c>
      <c r="O786" s="56" t="e">
        <f>TRUNC(L786/K786,0)*K786</f>
        <v>#VALUE!</v>
      </c>
      <c r="P786" s="179" t="e">
        <f>L786-O786</f>
        <v>#VALUE!</v>
      </c>
      <c r="R786" s="56"/>
    </row>
    <row r="787" spans="1:18" s="2" customFormat="1" ht="111.75" customHeight="1" x14ac:dyDescent="0.3">
      <c r="A787" s="125">
        <f t="shared" si="381"/>
        <v>11</v>
      </c>
      <c r="B787" s="17"/>
      <c r="C787" s="25"/>
      <c r="D787" s="36" t="s">
        <v>682</v>
      </c>
      <c r="E787" s="126"/>
      <c r="F787" s="50" t="s">
        <v>502</v>
      </c>
      <c r="G787" s="148">
        <v>9785912827242</v>
      </c>
      <c r="H787" s="65">
        <v>60</v>
      </c>
      <c r="I787" s="71">
        <f t="shared" si="378"/>
        <v>30</v>
      </c>
      <c r="J787" s="78" t="s">
        <v>545</v>
      </c>
      <c r="K787" s="96" t="s">
        <v>551</v>
      </c>
      <c r="L787" s="98"/>
      <c r="M787" s="106">
        <f t="shared" si="380"/>
        <v>0</v>
      </c>
      <c r="N787" s="56">
        <f t="shared" si="382"/>
        <v>0</v>
      </c>
      <c r="O787" s="56" t="e">
        <f>TRUNC(L787/K787,0)*K787</f>
        <v>#VALUE!</v>
      </c>
      <c r="P787" s="179" t="e">
        <f>L787-O787</f>
        <v>#VALUE!</v>
      </c>
      <c r="R787" s="56"/>
    </row>
    <row r="788" spans="1:18" s="2" customFormat="1" ht="111.75" customHeight="1" x14ac:dyDescent="0.3">
      <c r="A788" s="125">
        <f t="shared" si="381"/>
        <v>12</v>
      </c>
      <c r="B788" s="14"/>
      <c r="C788" s="25"/>
      <c r="D788" s="36" t="s">
        <v>428</v>
      </c>
      <c r="E788" s="126"/>
      <c r="F788" s="50" t="s">
        <v>502</v>
      </c>
      <c r="G788" s="148">
        <v>9785912827259</v>
      </c>
      <c r="H788" s="65">
        <v>60</v>
      </c>
      <c r="I788" s="71">
        <f t="shared" si="378"/>
        <v>30</v>
      </c>
      <c r="J788" s="78" t="s">
        <v>545</v>
      </c>
      <c r="K788" s="96" t="s">
        <v>550</v>
      </c>
      <c r="L788" s="98"/>
      <c r="M788" s="106">
        <f t="shared" si="380"/>
        <v>0</v>
      </c>
      <c r="N788" s="56">
        <f t="shared" si="382"/>
        <v>0</v>
      </c>
      <c r="O788" s="56" t="e">
        <f>TRUNC(L788/K788,0)*K788</f>
        <v>#VALUE!</v>
      </c>
      <c r="P788" s="179" t="e">
        <f>L788-O788</f>
        <v>#VALUE!</v>
      </c>
      <c r="R788" s="56"/>
    </row>
    <row r="789" spans="1:18" s="2" customFormat="1" ht="111.75" customHeight="1" x14ac:dyDescent="0.3">
      <c r="A789" s="125">
        <f t="shared" si="381"/>
        <v>13</v>
      </c>
      <c r="B789" s="17"/>
      <c r="C789" s="25"/>
      <c r="D789" s="36" t="s">
        <v>256</v>
      </c>
      <c r="E789" s="49"/>
      <c r="F789" s="50" t="s">
        <v>529</v>
      </c>
      <c r="G789" s="148">
        <v>9785912825705</v>
      </c>
      <c r="H789" s="65">
        <v>60</v>
      </c>
      <c r="I789" s="71">
        <f t="shared" si="378"/>
        <v>30</v>
      </c>
      <c r="J789" s="78" t="s">
        <v>545</v>
      </c>
      <c r="K789" s="96" t="s">
        <v>551</v>
      </c>
      <c r="L789" s="98"/>
      <c r="M789" s="106">
        <f t="shared" si="380"/>
        <v>0</v>
      </c>
      <c r="N789" s="56">
        <f>L65*4.2/100</f>
        <v>0</v>
      </c>
      <c r="O789" s="56" t="e">
        <f>TRUNC(L65/K65,0)*K65</f>
        <v>#VALUE!</v>
      </c>
      <c r="P789" s="179" t="e">
        <f>L65-O789</f>
        <v>#VALUE!</v>
      </c>
      <c r="R789" s="56"/>
    </row>
    <row r="790" spans="1:18" s="2" customFormat="1" ht="111.75" customHeight="1" x14ac:dyDescent="0.3">
      <c r="A790" s="125">
        <f t="shared" si="381"/>
        <v>14</v>
      </c>
      <c r="B790" s="17"/>
      <c r="C790" s="25"/>
      <c r="D790" s="36" t="s">
        <v>683</v>
      </c>
      <c r="E790" s="126"/>
      <c r="F790" s="50" t="s">
        <v>529</v>
      </c>
      <c r="G790" s="148">
        <v>9785912825712</v>
      </c>
      <c r="H790" s="65">
        <v>60</v>
      </c>
      <c r="I790" s="71">
        <f t="shared" si="378"/>
        <v>30</v>
      </c>
      <c r="J790" s="78" t="s">
        <v>545</v>
      </c>
      <c r="K790" s="96" t="s">
        <v>551</v>
      </c>
      <c r="L790" s="98"/>
      <c r="M790" s="106">
        <f t="shared" si="380"/>
        <v>0</v>
      </c>
      <c r="N790" s="56">
        <f>L790*4.2/100</f>
        <v>0</v>
      </c>
      <c r="O790" s="56" t="e">
        <f>TRUNC(L790/K790,0)*K790</f>
        <v>#VALUE!</v>
      </c>
      <c r="P790" s="179" t="e">
        <f>L790-O790</f>
        <v>#VALUE!</v>
      </c>
      <c r="R790" s="56"/>
    </row>
    <row r="791" spans="1:18" s="2" customFormat="1" ht="111.75" customHeight="1" x14ac:dyDescent="0.3">
      <c r="A791" s="125">
        <f t="shared" si="381"/>
        <v>15</v>
      </c>
      <c r="B791" s="14"/>
      <c r="C791" s="25"/>
      <c r="D791" s="36" t="s">
        <v>338</v>
      </c>
      <c r="E791" s="127"/>
      <c r="F791" s="50" t="s">
        <v>500</v>
      </c>
      <c r="G791" s="148">
        <v>9785000335611</v>
      </c>
      <c r="H791" s="65">
        <v>60</v>
      </c>
      <c r="I791" s="71">
        <f t="shared" si="378"/>
        <v>30</v>
      </c>
      <c r="J791" s="78" t="s">
        <v>545</v>
      </c>
      <c r="K791" s="96" t="s">
        <v>550</v>
      </c>
      <c r="L791" s="98"/>
      <c r="M791" s="106">
        <f t="shared" si="380"/>
        <v>0</v>
      </c>
      <c r="N791" s="56">
        <f>L791*4.2/100</f>
        <v>0</v>
      </c>
      <c r="O791" s="56" t="e">
        <f>TRUNC(L791/K791,0)*K791</f>
        <v>#VALUE!</v>
      </c>
      <c r="P791" s="179" t="e">
        <f>L791-O791</f>
        <v>#VALUE!</v>
      </c>
      <c r="R791" s="56"/>
    </row>
    <row r="792" spans="1:18" s="2" customFormat="1" ht="111.75" customHeight="1" x14ac:dyDescent="0.3">
      <c r="A792" s="125">
        <f t="shared" si="381"/>
        <v>16</v>
      </c>
      <c r="B792" s="14"/>
      <c r="C792" s="25"/>
      <c r="D792" s="36" t="s">
        <v>684</v>
      </c>
      <c r="E792" s="29"/>
      <c r="F792" s="50" t="s">
        <v>530</v>
      </c>
      <c r="G792" s="148">
        <v>9785912821820</v>
      </c>
      <c r="H792" s="65">
        <v>60</v>
      </c>
      <c r="I792" s="71">
        <f t="shared" si="378"/>
        <v>30</v>
      </c>
      <c r="J792" s="78" t="s">
        <v>545</v>
      </c>
      <c r="K792" s="96" t="s">
        <v>551</v>
      </c>
      <c r="L792" s="98"/>
      <c r="M792" s="106">
        <f t="shared" si="380"/>
        <v>0</v>
      </c>
      <c r="N792" s="56">
        <f>L792*4.2/100</f>
        <v>0</v>
      </c>
      <c r="O792" s="56" t="e">
        <f>TRUNC(L792/K792,0)*K792</f>
        <v>#VALUE!</v>
      </c>
      <c r="P792" s="179" t="e">
        <f>L792-O792</f>
        <v>#VALUE!</v>
      </c>
      <c r="R792" s="56"/>
    </row>
    <row r="793" spans="1:18" s="2" customFormat="1" ht="111.75" customHeight="1" x14ac:dyDescent="0.3">
      <c r="A793" s="125">
        <f t="shared" si="381"/>
        <v>17</v>
      </c>
      <c r="B793" s="14"/>
      <c r="C793" s="25"/>
      <c r="D793" s="36" t="s">
        <v>77</v>
      </c>
      <c r="E793" s="126"/>
      <c r="F793" s="50" t="s">
        <v>686</v>
      </c>
      <c r="G793" s="148">
        <v>9785912827198</v>
      </c>
      <c r="H793" s="65">
        <v>60</v>
      </c>
      <c r="I793" s="71">
        <f t="shared" si="378"/>
        <v>30</v>
      </c>
      <c r="J793" s="78" t="s">
        <v>545</v>
      </c>
      <c r="K793" s="96" t="s">
        <v>550</v>
      </c>
      <c r="L793" s="98"/>
      <c r="M793" s="106">
        <f t="shared" si="380"/>
        <v>0</v>
      </c>
      <c r="N793" s="56">
        <f>L793*4.2/100</f>
        <v>0</v>
      </c>
      <c r="O793" s="56" t="e">
        <f>TRUNC(L793/K793,0)*K793</f>
        <v>#VALUE!</v>
      </c>
      <c r="P793" s="179" t="e">
        <f>L793-O793</f>
        <v>#VALUE!</v>
      </c>
      <c r="R793" s="56"/>
    </row>
    <row r="794" spans="1:18" s="2" customFormat="1" ht="111.75" customHeight="1" x14ac:dyDescent="0.3">
      <c r="A794" s="125">
        <f>A860+1</f>
        <v>2</v>
      </c>
      <c r="B794" s="17"/>
      <c r="C794" s="25"/>
      <c r="D794" s="36" t="s">
        <v>685</v>
      </c>
      <c r="E794" s="128"/>
      <c r="F794" s="50" t="s">
        <v>686</v>
      </c>
      <c r="G794" s="148">
        <v>9785912825361</v>
      </c>
      <c r="H794" s="65">
        <v>60</v>
      </c>
      <c r="I794" s="71">
        <f t="shared" si="378"/>
        <v>30</v>
      </c>
      <c r="J794" s="78" t="s">
        <v>545</v>
      </c>
      <c r="K794" s="96" t="s">
        <v>551</v>
      </c>
      <c r="L794" s="98"/>
      <c r="M794" s="106">
        <f t="shared" si="380"/>
        <v>0</v>
      </c>
      <c r="N794" s="56">
        <f>L860*4.2/100</f>
        <v>0</v>
      </c>
      <c r="O794" s="56"/>
      <c r="P794" s="179"/>
      <c r="R794" s="56"/>
    </row>
    <row r="795" spans="1:18" s="2" customFormat="1" ht="111.75" customHeight="1" x14ac:dyDescent="0.3">
      <c r="A795" s="125">
        <f t="shared" si="381"/>
        <v>3</v>
      </c>
      <c r="B795" s="17"/>
      <c r="C795" s="25"/>
      <c r="D795" s="36" t="s">
        <v>452</v>
      </c>
      <c r="E795" s="127"/>
      <c r="F795" s="50" t="s">
        <v>502</v>
      </c>
      <c r="G795" s="112">
        <v>9785912825743</v>
      </c>
      <c r="H795" s="65">
        <v>60</v>
      </c>
      <c r="I795" s="71">
        <f t="shared" si="378"/>
        <v>30</v>
      </c>
      <c r="J795" s="78" t="s">
        <v>545</v>
      </c>
      <c r="K795" s="96" t="s">
        <v>550</v>
      </c>
      <c r="L795" s="98"/>
      <c r="M795" s="106">
        <f t="shared" si="380"/>
        <v>0</v>
      </c>
      <c r="N795" s="56">
        <f>L66*4.2/100</f>
        <v>0</v>
      </c>
      <c r="O795" s="56" t="e">
        <f>TRUNC(L66/K66,0)*K66</f>
        <v>#VALUE!</v>
      </c>
      <c r="P795" s="179" t="e">
        <f>L66-O795</f>
        <v>#VALUE!</v>
      </c>
      <c r="R795" s="56"/>
    </row>
    <row r="796" spans="1:18" s="2" customFormat="1" ht="111.75" customHeight="1" x14ac:dyDescent="0.3">
      <c r="A796" s="125">
        <f t="shared" si="381"/>
        <v>4</v>
      </c>
      <c r="B796" s="17"/>
      <c r="C796" s="25"/>
      <c r="D796" s="36" t="s">
        <v>688</v>
      </c>
      <c r="E796" s="29"/>
      <c r="F796" s="50" t="s">
        <v>502</v>
      </c>
      <c r="G796" s="148">
        <v>9785912825323</v>
      </c>
      <c r="H796" s="65">
        <v>60</v>
      </c>
      <c r="I796" s="71">
        <f t="shared" si="378"/>
        <v>30</v>
      </c>
      <c r="J796" s="78" t="s">
        <v>545</v>
      </c>
      <c r="K796" s="96" t="s">
        <v>550</v>
      </c>
      <c r="L796" s="98"/>
      <c r="M796" s="106">
        <f t="shared" si="380"/>
        <v>0</v>
      </c>
      <c r="N796" s="56">
        <f>L796*4.2/100</f>
        <v>0</v>
      </c>
      <c r="O796" s="56" t="e">
        <f>TRUNC(L796/K796,0)*K796</f>
        <v>#VALUE!</v>
      </c>
      <c r="P796" s="179" t="e">
        <f>L796-O796</f>
        <v>#VALUE!</v>
      </c>
      <c r="R796" s="56"/>
    </row>
    <row r="797" spans="1:18" s="2" customFormat="1" ht="111.75" customHeight="1" x14ac:dyDescent="0.3">
      <c r="A797" s="125">
        <f t="shared" si="381"/>
        <v>5</v>
      </c>
      <c r="B797" s="17"/>
      <c r="C797" s="25"/>
      <c r="D797" s="36" t="s">
        <v>689</v>
      </c>
      <c r="E797" s="49"/>
      <c r="F797" s="50" t="s">
        <v>530</v>
      </c>
      <c r="G797" s="148">
        <v>9785912821226</v>
      </c>
      <c r="H797" s="65">
        <v>60</v>
      </c>
      <c r="I797" s="71">
        <f t="shared" si="378"/>
        <v>30</v>
      </c>
      <c r="J797" s="78" t="s">
        <v>545</v>
      </c>
      <c r="K797" s="96" t="s">
        <v>690</v>
      </c>
      <c r="L797" s="98"/>
      <c r="M797" s="106">
        <f t="shared" si="380"/>
        <v>0</v>
      </c>
      <c r="N797" s="56">
        <f>L797*4.2/100</f>
        <v>0</v>
      </c>
      <c r="O797" s="56" t="e">
        <f>TRUNC(L797/K797,0)*K797</f>
        <v>#VALUE!</v>
      </c>
      <c r="P797" s="179" t="e">
        <f>L797-O797</f>
        <v>#VALUE!</v>
      </c>
      <c r="R797" s="56"/>
    </row>
    <row r="798" spans="1:18" s="2" customFormat="1" ht="111.75" customHeight="1" x14ac:dyDescent="0.3">
      <c r="A798" s="125">
        <f t="shared" si="381"/>
        <v>6</v>
      </c>
      <c r="B798" s="17"/>
      <c r="C798" s="25"/>
      <c r="D798" s="36" t="s">
        <v>691</v>
      </c>
      <c r="E798" s="126"/>
      <c r="F798" s="50" t="s">
        <v>692</v>
      </c>
      <c r="G798" s="148">
        <v>9785912821998</v>
      </c>
      <c r="H798" s="65">
        <v>60</v>
      </c>
      <c r="I798" s="71">
        <f t="shared" si="378"/>
        <v>30</v>
      </c>
      <c r="J798" s="78" t="s">
        <v>545</v>
      </c>
      <c r="K798" s="96" t="s">
        <v>690</v>
      </c>
      <c r="L798" s="98"/>
      <c r="M798" s="106">
        <f t="shared" si="380"/>
        <v>0</v>
      </c>
      <c r="N798" s="56">
        <f>L67*4.2/100</f>
        <v>0</v>
      </c>
      <c r="O798" s="56" t="e">
        <f>TRUNC(L67/K67,0)*K67</f>
        <v>#VALUE!</v>
      </c>
      <c r="P798" s="179" t="e">
        <f>L67-O798</f>
        <v>#VALUE!</v>
      </c>
      <c r="R798" s="53"/>
    </row>
    <row r="799" spans="1:18" s="20" customFormat="1" ht="53.25" customHeight="1" x14ac:dyDescent="0.3">
      <c r="A799" s="291" t="s">
        <v>800</v>
      </c>
      <c r="B799" s="292"/>
      <c r="C799" s="292"/>
      <c r="D799" s="292"/>
      <c r="E799" s="115"/>
      <c r="F799" s="289" t="s">
        <v>994</v>
      </c>
      <c r="G799" s="289"/>
      <c r="H799" s="289"/>
      <c r="I799" s="289"/>
      <c r="J799" s="289"/>
      <c r="K799" s="290"/>
      <c r="L799" s="102"/>
      <c r="M799" s="106"/>
      <c r="N799" s="56"/>
      <c r="O799" s="56"/>
      <c r="P799" s="179"/>
      <c r="R799" s="53"/>
    </row>
    <row r="800" spans="1:18" s="20" customFormat="1" ht="111.75" customHeight="1" x14ac:dyDescent="0.3">
      <c r="A800" s="6">
        <v>1</v>
      </c>
      <c r="B800" s="14"/>
      <c r="C800" s="28"/>
      <c r="D800" s="39" t="s">
        <v>330</v>
      </c>
      <c r="E800" s="29"/>
      <c r="F800" s="50" t="s">
        <v>497</v>
      </c>
      <c r="G800" s="112">
        <v>9785912821394</v>
      </c>
      <c r="H800" s="65">
        <v>90</v>
      </c>
      <c r="I800" s="71">
        <f t="shared" ref="I800:I817" si="383">ROUND((100-$L$4)/100*H800,1)</f>
        <v>45</v>
      </c>
      <c r="J800" s="78" t="s">
        <v>630</v>
      </c>
      <c r="K800" s="92">
        <v>48</v>
      </c>
      <c r="L800" s="98"/>
      <c r="M800" s="106">
        <f t="shared" ref="M800:M804" si="384">L800*I800</f>
        <v>0</v>
      </c>
      <c r="N800" s="53">
        <f>L800*4.85/48</f>
        <v>0</v>
      </c>
      <c r="O800" s="56">
        <f t="shared" ref="O800:O813" si="385">TRUNC(L800/K800,0)*K800</f>
        <v>0</v>
      </c>
      <c r="P800" s="179">
        <f t="shared" ref="P800:P813" si="386">L800-O800</f>
        <v>0</v>
      </c>
      <c r="R800" s="56"/>
    </row>
    <row r="801" spans="1:18" s="2" customFormat="1" ht="111.75" customHeight="1" x14ac:dyDescent="0.3">
      <c r="A801" s="6">
        <f>A800+1</f>
        <v>2</v>
      </c>
      <c r="B801" s="14"/>
      <c r="C801" s="28"/>
      <c r="D801" s="39" t="s">
        <v>340</v>
      </c>
      <c r="E801" s="31"/>
      <c r="F801" s="50" t="s">
        <v>497</v>
      </c>
      <c r="G801" s="112">
        <v>9785912824906</v>
      </c>
      <c r="H801" s="65">
        <v>90</v>
      </c>
      <c r="I801" s="71">
        <f t="shared" si="383"/>
        <v>45</v>
      </c>
      <c r="J801" s="78" t="s">
        <v>630</v>
      </c>
      <c r="K801" s="92">
        <v>48</v>
      </c>
      <c r="L801" s="98"/>
      <c r="M801" s="106">
        <f t="shared" si="384"/>
        <v>0</v>
      </c>
      <c r="N801" s="53">
        <f>L801*4.85/48</f>
        <v>0</v>
      </c>
      <c r="O801" s="56">
        <f t="shared" si="385"/>
        <v>0</v>
      </c>
      <c r="P801" s="179">
        <f t="shared" si="386"/>
        <v>0</v>
      </c>
      <c r="R801" s="53"/>
    </row>
    <row r="802" spans="1:18" s="20" customFormat="1" ht="111.75" customHeight="1" x14ac:dyDescent="0.3">
      <c r="A802" s="6">
        <f t="shared" ref="A802:A835" si="387">A801+1</f>
        <v>3</v>
      </c>
      <c r="B802" s="14"/>
      <c r="C802" s="25"/>
      <c r="D802" s="39" t="s">
        <v>453</v>
      </c>
      <c r="E802" s="24"/>
      <c r="F802" s="50" t="s">
        <v>497</v>
      </c>
      <c r="G802" s="112">
        <v>9785912827754</v>
      </c>
      <c r="H802" s="65">
        <v>90</v>
      </c>
      <c r="I802" s="71">
        <f t="shared" si="383"/>
        <v>45</v>
      </c>
      <c r="J802" s="78" t="s">
        <v>630</v>
      </c>
      <c r="K802" s="90">
        <v>48</v>
      </c>
      <c r="L802" s="98"/>
      <c r="M802" s="106">
        <f t="shared" si="384"/>
        <v>0</v>
      </c>
      <c r="N802" s="56">
        <f>L802*4.85/48</f>
        <v>0</v>
      </c>
      <c r="O802" s="56">
        <f t="shared" si="385"/>
        <v>0</v>
      </c>
      <c r="P802" s="179">
        <f t="shared" si="386"/>
        <v>0</v>
      </c>
      <c r="R802" s="56"/>
    </row>
    <row r="803" spans="1:18" s="2" customFormat="1" ht="111.75" customHeight="1" x14ac:dyDescent="0.3">
      <c r="A803" s="6">
        <f t="shared" si="387"/>
        <v>4</v>
      </c>
      <c r="B803" s="14"/>
      <c r="C803" s="28"/>
      <c r="D803" s="39" t="s">
        <v>364</v>
      </c>
      <c r="E803" s="29"/>
      <c r="F803" s="50" t="s">
        <v>497</v>
      </c>
      <c r="G803" s="112">
        <v>9785912824074</v>
      </c>
      <c r="H803" s="65">
        <v>90</v>
      </c>
      <c r="I803" s="71">
        <f t="shared" si="383"/>
        <v>45</v>
      </c>
      <c r="J803" s="78" t="s">
        <v>630</v>
      </c>
      <c r="K803" s="92">
        <v>48</v>
      </c>
      <c r="L803" s="98"/>
      <c r="M803" s="106">
        <f t="shared" si="384"/>
        <v>0</v>
      </c>
      <c r="N803" s="53">
        <f>L803*4.85/48</f>
        <v>0</v>
      </c>
      <c r="O803" s="56">
        <f t="shared" si="385"/>
        <v>0</v>
      </c>
      <c r="P803" s="179">
        <f t="shared" si="386"/>
        <v>0</v>
      </c>
      <c r="R803" s="56"/>
    </row>
    <row r="804" spans="1:18" s="2" customFormat="1" ht="111.75" customHeight="1" x14ac:dyDescent="0.3">
      <c r="A804" s="6">
        <f t="shared" si="387"/>
        <v>5</v>
      </c>
      <c r="B804" s="14"/>
      <c r="C804" s="25"/>
      <c r="D804" s="39" t="s">
        <v>454</v>
      </c>
      <c r="E804" s="48"/>
      <c r="F804" s="50" t="s">
        <v>497</v>
      </c>
      <c r="G804" s="112">
        <v>9785912827785</v>
      </c>
      <c r="H804" s="65">
        <v>90</v>
      </c>
      <c r="I804" s="71">
        <f t="shared" si="383"/>
        <v>45</v>
      </c>
      <c r="J804" s="78" t="s">
        <v>630</v>
      </c>
      <c r="K804" s="90">
        <v>48</v>
      </c>
      <c r="L804" s="98"/>
      <c r="M804" s="106">
        <f t="shared" si="384"/>
        <v>0</v>
      </c>
      <c r="N804" s="56">
        <f>L804*4.85/48</f>
        <v>0</v>
      </c>
      <c r="O804" s="56">
        <f t="shared" si="385"/>
        <v>0</v>
      </c>
      <c r="P804" s="179">
        <f t="shared" si="386"/>
        <v>0</v>
      </c>
      <c r="R804" s="56"/>
    </row>
    <row r="805" spans="1:18" s="2" customFormat="1" ht="111.75" customHeight="1" x14ac:dyDescent="0.3">
      <c r="A805" s="6">
        <f t="shared" si="387"/>
        <v>6</v>
      </c>
      <c r="B805" s="14" t="s">
        <v>27</v>
      </c>
      <c r="C805" s="25"/>
      <c r="D805" s="39" t="s">
        <v>329</v>
      </c>
      <c r="E805" s="29"/>
      <c r="F805" s="50" t="s">
        <v>499</v>
      </c>
      <c r="G805" s="148">
        <v>9785912825224</v>
      </c>
      <c r="H805" s="65">
        <v>90</v>
      </c>
      <c r="I805" s="71">
        <f t="shared" si="383"/>
        <v>45</v>
      </c>
      <c r="J805" s="78" t="s">
        <v>631</v>
      </c>
      <c r="K805" s="90">
        <v>48</v>
      </c>
      <c r="L805" s="117"/>
      <c r="M805" s="106">
        <f t="shared" ref="M805:M817" si="388">I805*L805</f>
        <v>0</v>
      </c>
      <c r="N805" s="56">
        <f>L805*4.32/48</f>
        <v>0</v>
      </c>
      <c r="O805" s="56">
        <f t="shared" si="385"/>
        <v>0</v>
      </c>
      <c r="P805" s="179">
        <f t="shared" si="386"/>
        <v>0</v>
      </c>
      <c r="R805" s="53"/>
    </row>
    <row r="806" spans="1:18" s="20" customFormat="1" ht="111.75" customHeight="1" x14ac:dyDescent="0.3">
      <c r="A806" s="6">
        <f t="shared" si="387"/>
        <v>7</v>
      </c>
      <c r="B806" s="14" t="s">
        <v>27</v>
      </c>
      <c r="C806" s="25"/>
      <c r="D806" s="39" t="s">
        <v>332</v>
      </c>
      <c r="E806" s="29"/>
      <c r="F806" s="50" t="s">
        <v>497</v>
      </c>
      <c r="G806" s="152">
        <v>9785912828935</v>
      </c>
      <c r="H806" s="65">
        <v>90</v>
      </c>
      <c r="I806" s="71">
        <f t="shared" si="383"/>
        <v>45</v>
      </c>
      <c r="J806" s="79" t="s">
        <v>631</v>
      </c>
      <c r="K806" s="90">
        <v>48</v>
      </c>
      <c r="L806" s="117"/>
      <c r="M806" s="106">
        <f t="shared" si="388"/>
        <v>0</v>
      </c>
      <c r="N806" s="56">
        <f>L806*4.32/48</f>
        <v>0</v>
      </c>
      <c r="O806" s="56">
        <f t="shared" si="385"/>
        <v>0</v>
      </c>
      <c r="P806" s="179">
        <f t="shared" si="386"/>
        <v>0</v>
      </c>
      <c r="R806" s="56"/>
    </row>
    <row r="807" spans="1:18" s="2" customFormat="1" ht="111.75" customHeight="1" x14ac:dyDescent="0.3">
      <c r="A807" s="6">
        <f t="shared" si="387"/>
        <v>8</v>
      </c>
      <c r="B807" s="14"/>
      <c r="C807" s="28"/>
      <c r="D807" s="39" t="s">
        <v>333</v>
      </c>
      <c r="E807" s="47"/>
      <c r="F807" s="50" t="s">
        <v>499</v>
      </c>
      <c r="G807" s="153">
        <v>9785912820700</v>
      </c>
      <c r="H807" s="65">
        <v>90</v>
      </c>
      <c r="I807" s="71">
        <f t="shared" si="383"/>
        <v>45</v>
      </c>
      <c r="J807" s="79" t="s">
        <v>631</v>
      </c>
      <c r="K807" s="92">
        <v>48</v>
      </c>
      <c r="L807" s="117"/>
      <c r="M807" s="106">
        <f t="shared" si="388"/>
        <v>0</v>
      </c>
      <c r="N807" s="53">
        <f>L807*4.32/48</f>
        <v>0</v>
      </c>
      <c r="O807" s="56">
        <f t="shared" si="385"/>
        <v>0</v>
      </c>
      <c r="P807" s="179">
        <f t="shared" si="386"/>
        <v>0</v>
      </c>
      <c r="R807" s="56"/>
    </row>
    <row r="808" spans="1:18" s="2" customFormat="1" ht="111.75" customHeight="1" x14ac:dyDescent="0.3">
      <c r="A808" s="6">
        <f t="shared" si="387"/>
        <v>9</v>
      </c>
      <c r="B808" s="14" t="s">
        <v>27</v>
      </c>
      <c r="C808" s="25"/>
      <c r="D808" s="39" t="s">
        <v>336</v>
      </c>
      <c r="E808" s="49"/>
      <c r="F808" s="50" t="s">
        <v>500</v>
      </c>
      <c r="G808" s="148">
        <v>9785912829079</v>
      </c>
      <c r="H808" s="65">
        <v>90</v>
      </c>
      <c r="I808" s="71">
        <f t="shared" si="383"/>
        <v>45</v>
      </c>
      <c r="J808" s="79" t="s">
        <v>631</v>
      </c>
      <c r="K808" s="90">
        <v>48</v>
      </c>
      <c r="L808" s="117"/>
      <c r="M808" s="106">
        <f t="shared" si="388"/>
        <v>0</v>
      </c>
      <c r="N808" s="56">
        <f>L808*4.32/48</f>
        <v>0</v>
      </c>
      <c r="O808" s="56">
        <f t="shared" si="385"/>
        <v>0</v>
      </c>
      <c r="P808" s="179">
        <f t="shared" si="386"/>
        <v>0</v>
      </c>
      <c r="R808" s="56"/>
    </row>
    <row r="809" spans="1:18" s="2" customFormat="1" ht="111.75" customHeight="1" x14ac:dyDescent="0.3">
      <c r="A809" s="6">
        <f t="shared" si="387"/>
        <v>10</v>
      </c>
      <c r="B809" s="14" t="s">
        <v>27</v>
      </c>
      <c r="C809" s="25"/>
      <c r="D809" s="39" t="s">
        <v>455</v>
      </c>
      <c r="E809" s="49"/>
      <c r="F809" s="50" t="s">
        <v>499</v>
      </c>
      <c r="G809" s="148">
        <v>9785912825248</v>
      </c>
      <c r="H809" s="65">
        <v>90</v>
      </c>
      <c r="I809" s="71">
        <f t="shared" si="383"/>
        <v>45</v>
      </c>
      <c r="J809" s="79" t="s">
        <v>631</v>
      </c>
      <c r="K809" s="90">
        <v>48</v>
      </c>
      <c r="L809" s="117"/>
      <c r="M809" s="106">
        <f t="shared" si="388"/>
        <v>0</v>
      </c>
      <c r="N809" s="56">
        <f>L809*4.32/48</f>
        <v>0</v>
      </c>
      <c r="O809" s="56">
        <f t="shared" si="385"/>
        <v>0</v>
      </c>
      <c r="P809" s="179">
        <f t="shared" si="386"/>
        <v>0</v>
      </c>
      <c r="R809" s="56"/>
    </row>
    <row r="810" spans="1:18" s="2" customFormat="1" ht="111.75" customHeight="1" x14ac:dyDescent="0.3">
      <c r="A810" s="6">
        <f t="shared" si="387"/>
        <v>11</v>
      </c>
      <c r="B810" s="14"/>
      <c r="C810" s="25"/>
      <c r="D810" s="39" t="s">
        <v>386</v>
      </c>
      <c r="E810" s="29"/>
      <c r="F810" s="50" t="s">
        <v>497</v>
      </c>
      <c r="G810" s="148">
        <v>9785912824944</v>
      </c>
      <c r="H810" s="65">
        <v>90</v>
      </c>
      <c r="I810" s="71">
        <f t="shared" si="383"/>
        <v>45</v>
      </c>
      <c r="J810" s="79" t="s">
        <v>631</v>
      </c>
      <c r="K810" s="90">
        <v>48</v>
      </c>
      <c r="L810" s="117"/>
      <c r="M810" s="106">
        <f t="shared" si="388"/>
        <v>0</v>
      </c>
      <c r="N810" s="56">
        <f>L810*4.85/48</f>
        <v>0</v>
      </c>
      <c r="O810" s="56">
        <f t="shared" si="385"/>
        <v>0</v>
      </c>
      <c r="P810" s="179">
        <f t="shared" si="386"/>
        <v>0</v>
      </c>
      <c r="R810" s="53"/>
    </row>
    <row r="811" spans="1:18" s="20" customFormat="1" ht="111.75" customHeight="1" x14ac:dyDescent="0.3">
      <c r="A811" s="6">
        <f t="shared" si="387"/>
        <v>12</v>
      </c>
      <c r="B811" s="14" t="s">
        <v>27</v>
      </c>
      <c r="C811" s="25"/>
      <c r="D811" s="39" t="s">
        <v>341</v>
      </c>
      <c r="E811" s="49"/>
      <c r="F811" s="50" t="s">
        <v>497</v>
      </c>
      <c r="G811" s="112">
        <v>9785912826467</v>
      </c>
      <c r="H811" s="65">
        <v>90</v>
      </c>
      <c r="I811" s="71">
        <f t="shared" si="383"/>
        <v>45</v>
      </c>
      <c r="J811" s="79" t="s">
        <v>631</v>
      </c>
      <c r="K811" s="90">
        <v>48</v>
      </c>
      <c r="L811" s="117"/>
      <c r="M811" s="106">
        <f t="shared" si="388"/>
        <v>0</v>
      </c>
      <c r="N811" s="56">
        <f>L811*4.85/48</f>
        <v>0</v>
      </c>
      <c r="O811" s="56">
        <f t="shared" si="385"/>
        <v>0</v>
      </c>
      <c r="P811" s="179">
        <f t="shared" si="386"/>
        <v>0</v>
      </c>
      <c r="R811" s="53"/>
    </row>
    <row r="812" spans="1:18" s="20" customFormat="1" ht="111.75" customHeight="1" x14ac:dyDescent="0.3">
      <c r="A812" s="6">
        <f t="shared" si="387"/>
        <v>13</v>
      </c>
      <c r="B812" s="14"/>
      <c r="C812" s="28"/>
      <c r="D812" s="39" t="s">
        <v>343</v>
      </c>
      <c r="E812" s="29"/>
      <c r="F812" s="50" t="s">
        <v>497</v>
      </c>
      <c r="G812" s="112">
        <v>9785912821370</v>
      </c>
      <c r="H812" s="65">
        <v>90</v>
      </c>
      <c r="I812" s="71">
        <f t="shared" si="383"/>
        <v>45</v>
      </c>
      <c r="J812" s="79" t="s">
        <v>631</v>
      </c>
      <c r="K812" s="92">
        <v>48</v>
      </c>
      <c r="L812" s="117"/>
      <c r="M812" s="106">
        <f t="shared" si="388"/>
        <v>0</v>
      </c>
      <c r="N812" s="53">
        <f t="shared" ref="N812:N817" si="389">L812*4.32/48</f>
        <v>0</v>
      </c>
      <c r="O812" s="56">
        <f t="shared" si="385"/>
        <v>0</v>
      </c>
      <c r="P812" s="179">
        <f t="shared" si="386"/>
        <v>0</v>
      </c>
      <c r="R812" s="53"/>
    </row>
    <row r="813" spans="1:18" s="20" customFormat="1" ht="111.75" customHeight="1" x14ac:dyDescent="0.3">
      <c r="A813" s="6">
        <f t="shared" si="387"/>
        <v>14</v>
      </c>
      <c r="B813" s="14"/>
      <c r="C813" s="28"/>
      <c r="D813" s="39" t="s">
        <v>456</v>
      </c>
      <c r="E813" s="29"/>
      <c r="F813" s="50" t="s">
        <v>499</v>
      </c>
      <c r="G813" s="112">
        <v>9785912823909</v>
      </c>
      <c r="H813" s="65">
        <v>90</v>
      </c>
      <c r="I813" s="71">
        <f t="shared" si="383"/>
        <v>45</v>
      </c>
      <c r="J813" s="79" t="s">
        <v>631</v>
      </c>
      <c r="K813" s="92">
        <v>48</v>
      </c>
      <c r="L813" s="117"/>
      <c r="M813" s="106">
        <f t="shared" si="388"/>
        <v>0</v>
      </c>
      <c r="N813" s="53">
        <f t="shared" si="389"/>
        <v>0</v>
      </c>
      <c r="O813" s="56">
        <f t="shared" si="385"/>
        <v>0</v>
      </c>
      <c r="P813" s="179">
        <f t="shared" si="386"/>
        <v>0</v>
      </c>
      <c r="R813" s="56"/>
    </row>
    <row r="814" spans="1:18" s="2" customFormat="1" ht="111.75" customHeight="1" x14ac:dyDescent="0.3">
      <c r="A814" s="6">
        <f t="shared" si="387"/>
        <v>15</v>
      </c>
      <c r="B814" s="14" t="s">
        <v>27</v>
      </c>
      <c r="C814" s="25"/>
      <c r="D814" s="39" t="s">
        <v>347</v>
      </c>
      <c r="E814" s="29"/>
      <c r="F814" s="50" t="s">
        <v>497</v>
      </c>
      <c r="G814" s="112">
        <v>9785912823138</v>
      </c>
      <c r="H814" s="65">
        <v>90</v>
      </c>
      <c r="I814" s="71">
        <f t="shared" si="383"/>
        <v>45</v>
      </c>
      <c r="J814" s="79" t="s">
        <v>631</v>
      </c>
      <c r="K814" s="90">
        <v>48</v>
      </c>
      <c r="L814" s="117"/>
      <c r="M814" s="106">
        <f t="shared" si="388"/>
        <v>0</v>
      </c>
      <c r="N814" s="53">
        <f t="shared" si="389"/>
        <v>0</v>
      </c>
      <c r="O814" s="56" t="e">
        <f>TRUNC(#REF!/#REF!,0)*#REF!</f>
        <v>#REF!</v>
      </c>
      <c r="P814" s="179" t="e">
        <f>#REF!-O814</f>
        <v>#REF!</v>
      </c>
      <c r="R814" s="56"/>
    </row>
    <row r="815" spans="1:18" s="2" customFormat="1" ht="111.75" customHeight="1" x14ac:dyDescent="0.3">
      <c r="A815" s="6">
        <f t="shared" si="387"/>
        <v>16</v>
      </c>
      <c r="B815" s="14" t="s">
        <v>27</v>
      </c>
      <c r="C815" s="25"/>
      <c r="D815" s="39" t="s">
        <v>457</v>
      </c>
      <c r="E815" s="29"/>
      <c r="F815" s="50" t="s">
        <v>500</v>
      </c>
      <c r="G815" s="148">
        <v>9785912828973</v>
      </c>
      <c r="H815" s="65">
        <v>90</v>
      </c>
      <c r="I815" s="71">
        <f t="shared" si="383"/>
        <v>45</v>
      </c>
      <c r="J815" s="79" t="s">
        <v>631</v>
      </c>
      <c r="K815" s="90">
        <v>48</v>
      </c>
      <c r="L815" s="117"/>
      <c r="M815" s="106">
        <f t="shared" si="388"/>
        <v>0</v>
      </c>
      <c r="N815" s="56">
        <f t="shared" si="389"/>
        <v>0</v>
      </c>
      <c r="O815" s="56">
        <f t="shared" ref="O815:O835" si="390">TRUNC(L815/K815,0)*K815</f>
        <v>0</v>
      </c>
      <c r="P815" s="179">
        <f t="shared" ref="P815:P835" si="391">L815-O815</f>
        <v>0</v>
      </c>
      <c r="R815" s="56"/>
    </row>
    <row r="816" spans="1:18" s="2" customFormat="1" ht="111.75" customHeight="1" x14ac:dyDescent="0.3">
      <c r="A816" s="6">
        <f t="shared" si="387"/>
        <v>17</v>
      </c>
      <c r="B816" s="14" t="s">
        <v>27</v>
      </c>
      <c r="C816" s="25"/>
      <c r="D816" s="39" t="s">
        <v>368</v>
      </c>
      <c r="E816" s="29"/>
      <c r="F816" s="50" t="s">
        <v>500</v>
      </c>
      <c r="G816" s="148">
        <v>9785912826085</v>
      </c>
      <c r="H816" s="65">
        <v>90</v>
      </c>
      <c r="I816" s="71">
        <f t="shared" si="383"/>
        <v>45</v>
      </c>
      <c r="J816" s="79" t="s">
        <v>631</v>
      </c>
      <c r="K816" s="90">
        <v>48</v>
      </c>
      <c r="L816" s="117"/>
      <c r="M816" s="106">
        <f t="shared" si="388"/>
        <v>0</v>
      </c>
      <c r="N816" s="56">
        <f t="shared" si="389"/>
        <v>0</v>
      </c>
      <c r="O816" s="56">
        <f t="shared" si="390"/>
        <v>0</v>
      </c>
      <c r="P816" s="179">
        <f t="shared" si="391"/>
        <v>0</v>
      </c>
      <c r="R816" s="56"/>
    </row>
    <row r="817" spans="1:18" s="2" customFormat="1" ht="111.75" customHeight="1" x14ac:dyDescent="0.3">
      <c r="A817" s="6">
        <f t="shared" si="387"/>
        <v>18</v>
      </c>
      <c r="B817" s="14" t="s">
        <v>27</v>
      </c>
      <c r="C817" s="25"/>
      <c r="D817" s="39" t="s">
        <v>359</v>
      </c>
      <c r="E817" s="29"/>
      <c r="F817" s="50" t="s">
        <v>500</v>
      </c>
      <c r="G817" s="148">
        <v>9785912828980</v>
      </c>
      <c r="H817" s="65">
        <v>90</v>
      </c>
      <c r="I817" s="71">
        <f t="shared" si="383"/>
        <v>45</v>
      </c>
      <c r="J817" s="79" t="s">
        <v>631</v>
      </c>
      <c r="K817" s="90">
        <v>48</v>
      </c>
      <c r="L817" s="117"/>
      <c r="M817" s="106">
        <f t="shared" si="388"/>
        <v>0</v>
      </c>
      <c r="N817" s="56">
        <f t="shared" si="389"/>
        <v>0</v>
      </c>
      <c r="O817" s="56">
        <f t="shared" si="390"/>
        <v>0</v>
      </c>
      <c r="P817" s="179">
        <f t="shared" si="391"/>
        <v>0</v>
      </c>
      <c r="R817" s="56"/>
    </row>
    <row r="818" spans="1:18" s="2" customFormat="1" ht="111.75" customHeight="1" x14ac:dyDescent="0.3">
      <c r="A818" s="6">
        <f t="shared" si="387"/>
        <v>19</v>
      </c>
      <c r="B818" s="14" t="s">
        <v>28</v>
      </c>
      <c r="C818" s="25"/>
      <c r="D818" s="39" t="s">
        <v>458</v>
      </c>
      <c r="E818" s="48"/>
      <c r="F818" s="50" t="s">
        <v>686</v>
      </c>
      <c r="G818" s="112">
        <v>9785912827778</v>
      </c>
      <c r="H818" s="65">
        <v>90</v>
      </c>
      <c r="I818" s="71">
        <f t="shared" ref="I818:I825" si="392">ROUND((100-$L$4)/100*H818,1)</f>
        <v>45</v>
      </c>
      <c r="J818" s="78" t="s">
        <v>798</v>
      </c>
      <c r="K818" s="92">
        <v>48</v>
      </c>
      <c r="L818" s="98"/>
      <c r="M818" s="106">
        <f>L818*I818</f>
        <v>0</v>
      </c>
      <c r="N818" s="56">
        <f t="shared" ref="N818:N825" si="393">L818*4.85/48</f>
        <v>0</v>
      </c>
      <c r="O818" s="56">
        <f t="shared" si="390"/>
        <v>0</v>
      </c>
      <c r="P818" s="179">
        <f t="shared" si="391"/>
        <v>0</v>
      </c>
      <c r="R818" s="56"/>
    </row>
    <row r="819" spans="1:18" s="2" customFormat="1" ht="111.75" customHeight="1" x14ac:dyDescent="0.3">
      <c r="A819" s="6">
        <f t="shared" si="387"/>
        <v>20</v>
      </c>
      <c r="B819" s="14" t="s">
        <v>28</v>
      </c>
      <c r="C819" s="25"/>
      <c r="D819" s="39" t="s">
        <v>459</v>
      </c>
      <c r="E819" s="29"/>
      <c r="F819" s="50" t="s">
        <v>529</v>
      </c>
      <c r="G819" s="112">
        <v>9785912827761</v>
      </c>
      <c r="H819" s="65">
        <v>90</v>
      </c>
      <c r="I819" s="71">
        <f>ROUND((100-$L$4)/100*H819,1)</f>
        <v>45</v>
      </c>
      <c r="J819" s="78" t="s">
        <v>798</v>
      </c>
      <c r="K819" s="92">
        <v>48</v>
      </c>
      <c r="L819" s="98"/>
      <c r="M819" s="106">
        <f t="shared" ref="M819:M825" si="394">L819*I819</f>
        <v>0</v>
      </c>
      <c r="N819" s="56">
        <f t="shared" si="393"/>
        <v>0</v>
      </c>
      <c r="O819" s="56">
        <f t="shared" si="390"/>
        <v>0</v>
      </c>
      <c r="P819" s="179">
        <f t="shared" si="391"/>
        <v>0</v>
      </c>
      <c r="R819" s="56"/>
    </row>
    <row r="820" spans="1:18" s="2" customFormat="1" ht="111.75" customHeight="1" x14ac:dyDescent="0.3">
      <c r="A820" s="6">
        <f t="shared" si="387"/>
        <v>21</v>
      </c>
      <c r="B820" s="14" t="s">
        <v>28</v>
      </c>
      <c r="C820" s="25"/>
      <c r="D820" s="39" t="s">
        <v>428</v>
      </c>
      <c r="E820" s="29"/>
      <c r="F820" s="50" t="s">
        <v>531</v>
      </c>
      <c r="G820" s="112">
        <v>9785912820465</v>
      </c>
      <c r="H820" s="65">
        <v>90</v>
      </c>
      <c r="I820" s="71">
        <f t="shared" si="392"/>
        <v>45</v>
      </c>
      <c r="J820" s="78" t="s">
        <v>798</v>
      </c>
      <c r="K820" s="92">
        <v>48</v>
      </c>
      <c r="L820" s="98"/>
      <c r="M820" s="106">
        <f t="shared" si="394"/>
        <v>0</v>
      </c>
      <c r="N820" s="56">
        <f t="shared" si="393"/>
        <v>0</v>
      </c>
      <c r="O820" s="56">
        <f t="shared" si="390"/>
        <v>0</v>
      </c>
      <c r="P820" s="179">
        <f t="shared" si="391"/>
        <v>0</v>
      </c>
      <c r="R820" s="56"/>
    </row>
    <row r="821" spans="1:18" s="2" customFormat="1" ht="111.75" customHeight="1" x14ac:dyDescent="0.3">
      <c r="A821" s="6">
        <f t="shared" si="387"/>
        <v>22</v>
      </c>
      <c r="B821" s="14" t="s">
        <v>28</v>
      </c>
      <c r="C821" s="25"/>
      <c r="D821" s="39" t="s">
        <v>460</v>
      </c>
      <c r="E821" s="29"/>
      <c r="F821" s="50" t="s">
        <v>532</v>
      </c>
      <c r="G821" s="112">
        <v>9785912823121</v>
      </c>
      <c r="H821" s="65">
        <v>90</v>
      </c>
      <c r="I821" s="71">
        <f t="shared" si="392"/>
        <v>45</v>
      </c>
      <c r="J821" s="78" t="s">
        <v>798</v>
      </c>
      <c r="K821" s="92">
        <v>48</v>
      </c>
      <c r="L821" s="98"/>
      <c r="M821" s="106">
        <f t="shared" si="394"/>
        <v>0</v>
      </c>
      <c r="N821" s="56">
        <f t="shared" si="393"/>
        <v>0</v>
      </c>
      <c r="O821" s="56">
        <f t="shared" si="390"/>
        <v>0</v>
      </c>
      <c r="P821" s="179">
        <f t="shared" si="391"/>
        <v>0</v>
      </c>
      <c r="R821" s="56"/>
    </row>
    <row r="822" spans="1:18" s="2" customFormat="1" ht="111.75" customHeight="1" x14ac:dyDescent="0.3">
      <c r="A822" s="6">
        <f t="shared" si="387"/>
        <v>23</v>
      </c>
      <c r="B822" s="14" t="s">
        <v>28</v>
      </c>
      <c r="C822" s="25"/>
      <c r="D822" s="39" t="s">
        <v>461</v>
      </c>
      <c r="E822" s="47"/>
      <c r="F822" s="50" t="s">
        <v>686</v>
      </c>
      <c r="G822" s="112">
        <v>9785912822384</v>
      </c>
      <c r="H822" s="65">
        <v>90</v>
      </c>
      <c r="I822" s="71">
        <f t="shared" si="392"/>
        <v>45</v>
      </c>
      <c r="J822" s="78" t="s">
        <v>798</v>
      </c>
      <c r="K822" s="92">
        <v>48</v>
      </c>
      <c r="L822" s="98"/>
      <c r="M822" s="106">
        <f t="shared" si="394"/>
        <v>0</v>
      </c>
      <c r="N822" s="56">
        <f t="shared" si="393"/>
        <v>0</v>
      </c>
      <c r="O822" s="56">
        <f t="shared" si="390"/>
        <v>0</v>
      </c>
      <c r="P822" s="179">
        <f t="shared" si="391"/>
        <v>0</v>
      </c>
      <c r="R822" s="56"/>
    </row>
    <row r="823" spans="1:18" s="2" customFormat="1" ht="111.75" customHeight="1" x14ac:dyDescent="0.3">
      <c r="A823" s="6">
        <f t="shared" si="387"/>
        <v>24</v>
      </c>
      <c r="B823" s="14" t="s">
        <v>28</v>
      </c>
      <c r="C823" s="25"/>
      <c r="D823" s="39" t="s">
        <v>462</v>
      </c>
      <c r="E823" s="29"/>
      <c r="F823" s="50" t="s">
        <v>686</v>
      </c>
      <c r="G823" s="112">
        <v>9785912826498</v>
      </c>
      <c r="H823" s="65">
        <v>90</v>
      </c>
      <c r="I823" s="71">
        <f t="shared" si="392"/>
        <v>45</v>
      </c>
      <c r="J823" s="78" t="s">
        <v>798</v>
      </c>
      <c r="K823" s="92">
        <v>48</v>
      </c>
      <c r="L823" s="98"/>
      <c r="M823" s="106">
        <f t="shared" si="394"/>
        <v>0</v>
      </c>
      <c r="N823" s="56">
        <f t="shared" si="393"/>
        <v>0</v>
      </c>
      <c r="O823" s="56">
        <f t="shared" si="390"/>
        <v>0</v>
      </c>
      <c r="P823" s="179">
        <f t="shared" si="391"/>
        <v>0</v>
      </c>
      <c r="R823" s="56"/>
    </row>
    <row r="824" spans="1:18" s="2" customFormat="1" ht="111.75" customHeight="1" x14ac:dyDescent="0.3">
      <c r="A824" s="6">
        <f t="shared" si="387"/>
        <v>25</v>
      </c>
      <c r="B824" s="14" t="s">
        <v>28</v>
      </c>
      <c r="C824" s="25"/>
      <c r="D824" s="39" t="s">
        <v>463</v>
      </c>
      <c r="E824" s="29"/>
      <c r="F824" s="50" t="s">
        <v>686</v>
      </c>
      <c r="G824" s="112">
        <v>9785912820991</v>
      </c>
      <c r="H824" s="65">
        <v>90</v>
      </c>
      <c r="I824" s="71">
        <f>ROUND((100-$L$4)/100*H824,1)</f>
        <v>45</v>
      </c>
      <c r="J824" s="78" t="s">
        <v>798</v>
      </c>
      <c r="K824" s="92">
        <v>48</v>
      </c>
      <c r="L824" s="98"/>
      <c r="M824" s="106">
        <f t="shared" si="394"/>
        <v>0</v>
      </c>
      <c r="N824" s="56">
        <f t="shared" si="393"/>
        <v>0</v>
      </c>
      <c r="O824" s="56">
        <f t="shared" si="390"/>
        <v>0</v>
      </c>
      <c r="P824" s="179">
        <f t="shared" si="391"/>
        <v>0</v>
      </c>
      <c r="R824" s="56"/>
    </row>
    <row r="825" spans="1:18" s="2" customFormat="1" ht="111.75" customHeight="1" x14ac:dyDescent="0.3">
      <c r="A825" s="6">
        <f t="shared" si="387"/>
        <v>26</v>
      </c>
      <c r="B825" s="14" t="s">
        <v>28</v>
      </c>
      <c r="C825" s="25"/>
      <c r="D825" s="39" t="s">
        <v>464</v>
      </c>
      <c r="E825" s="29"/>
      <c r="F825" s="50" t="s">
        <v>529</v>
      </c>
      <c r="G825" s="112">
        <v>9785912827730</v>
      </c>
      <c r="H825" s="65">
        <v>90</v>
      </c>
      <c r="I825" s="71">
        <f t="shared" si="392"/>
        <v>45</v>
      </c>
      <c r="J825" s="78" t="s">
        <v>798</v>
      </c>
      <c r="K825" s="92">
        <v>48</v>
      </c>
      <c r="L825" s="98"/>
      <c r="M825" s="106">
        <f t="shared" si="394"/>
        <v>0</v>
      </c>
      <c r="N825" s="56">
        <f t="shared" si="393"/>
        <v>0</v>
      </c>
      <c r="O825" s="56">
        <f t="shared" si="390"/>
        <v>0</v>
      </c>
      <c r="P825" s="179">
        <f t="shared" si="391"/>
        <v>0</v>
      </c>
      <c r="R825" s="56"/>
    </row>
    <row r="826" spans="1:18" s="2" customFormat="1" ht="111.75" customHeight="1" x14ac:dyDescent="0.3">
      <c r="A826" s="6">
        <f t="shared" si="387"/>
        <v>27</v>
      </c>
      <c r="B826" s="14" t="s">
        <v>28</v>
      </c>
      <c r="C826" s="25"/>
      <c r="D826" s="39" t="s">
        <v>51</v>
      </c>
      <c r="E826" s="31"/>
      <c r="F826" s="50" t="s">
        <v>517</v>
      </c>
      <c r="G826" s="112">
        <v>9785912828928</v>
      </c>
      <c r="H826" s="65">
        <v>90</v>
      </c>
      <c r="I826" s="71">
        <f t="shared" ref="I826:I835" si="395">ROUND((100-$L$4)/100*H826,1)</f>
        <v>45</v>
      </c>
      <c r="J826" s="78" t="s">
        <v>799</v>
      </c>
      <c r="K826" s="92">
        <v>48</v>
      </c>
      <c r="L826" s="98"/>
      <c r="M826" s="106">
        <f t="shared" ref="M826:M835" si="396">L826*I826</f>
        <v>0</v>
      </c>
      <c r="N826" s="56">
        <f t="shared" ref="N826:N835" si="397">L826*4.32/48</f>
        <v>0</v>
      </c>
      <c r="O826" s="56">
        <f t="shared" si="390"/>
        <v>0</v>
      </c>
      <c r="P826" s="179">
        <f t="shared" si="391"/>
        <v>0</v>
      </c>
      <c r="R826" s="56"/>
    </row>
    <row r="827" spans="1:18" s="2" customFormat="1" ht="111.75" customHeight="1" x14ac:dyDescent="0.3">
      <c r="A827" s="6">
        <f t="shared" si="387"/>
        <v>28</v>
      </c>
      <c r="B827" s="14" t="s">
        <v>28</v>
      </c>
      <c r="C827" s="25"/>
      <c r="D827" s="39" t="s">
        <v>44</v>
      </c>
      <c r="E827" s="24"/>
      <c r="F827" s="50" t="s">
        <v>686</v>
      </c>
      <c r="G827" s="112">
        <v>9785912822117</v>
      </c>
      <c r="H827" s="65">
        <v>90</v>
      </c>
      <c r="I827" s="71">
        <f t="shared" si="395"/>
        <v>45</v>
      </c>
      <c r="J827" s="78" t="s">
        <v>799</v>
      </c>
      <c r="K827" s="92">
        <v>48</v>
      </c>
      <c r="L827" s="98"/>
      <c r="M827" s="106">
        <f t="shared" si="396"/>
        <v>0</v>
      </c>
      <c r="N827" s="56">
        <f t="shared" si="397"/>
        <v>0</v>
      </c>
      <c r="O827" s="56">
        <f t="shared" si="390"/>
        <v>0</v>
      </c>
      <c r="P827" s="179">
        <f t="shared" si="391"/>
        <v>0</v>
      </c>
      <c r="R827" s="56"/>
    </row>
    <row r="828" spans="1:18" s="2" customFormat="1" ht="111.75" customHeight="1" x14ac:dyDescent="0.3">
      <c r="A828" s="6">
        <f t="shared" si="387"/>
        <v>29</v>
      </c>
      <c r="B828" s="14" t="s">
        <v>28</v>
      </c>
      <c r="C828" s="25"/>
      <c r="D828" s="39" t="s">
        <v>465</v>
      </c>
      <c r="E828" s="29"/>
      <c r="F828" s="50" t="s">
        <v>502</v>
      </c>
      <c r="G828" s="112">
        <v>9785912822124</v>
      </c>
      <c r="H828" s="65">
        <v>90</v>
      </c>
      <c r="I828" s="71">
        <f t="shared" si="395"/>
        <v>45</v>
      </c>
      <c r="J828" s="78" t="s">
        <v>799</v>
      </c>
      <c r="K828" s="92">
        <v>48</v>
      </c>
      <c r="L828" s="98"/>
      <c r="M828" s="106">
        <f t="shared" si="396"/>
        <v>0</v>
      </c>
      <c r="N828" s="56">
        <f t="shared" si="397"/>
        <v>0</v>
      </c>
      <c r="O828" s="56">
        <f t="shared" si="390"/>
        <v>0</v>
      </c>
      <c r="P828" s="179">
        <f t="shared" si="391"/>
        <v>0</v>
      </c>
      <c r="R828" s="56"/>
    </row>
    <row r="829" spans="1:18" s="2" customFormat="1" ht="111.75" customHeight="1" x14ac:dyDescent="0.3">
      <c r="A829" s="6">
        <f t="shared" si="387"/>
        <v>30</v>
      </c>
      <c r="B829" s="14" t="s">
        <v>28</v>
      </c>
      <c r="C829" s="25"/>
      <c r="D829" s="39" t="s">
        <v>79</v>
      </c>
      <c r="E829" s="31"/>
      <c r="F829" s="50" t="s">
        <v>502</v>
      </c>
      <c r="G829" s="112">
        <v>9785912824708</v>
      </c>
      <c r="H829" s="65">
        <v>90</v>
      </c>
      <c r="I829" s="71">
        <f t="shared" si="395"/>
        <v>45</v>
      </c>
      <c r="J829" s="78" t="s">
        <v>799</v>
      </c>
      <c r="K829" s="92">
        <v>48</v>
      </c>
      <c r="L829" s="98"/>
      <c r="M829" s="106">
        <f t="shared" si="396"/>
        <v>0</v>
      </c>
      <c r="N829" s="56">
        <f t="shared" si="397"/>
        <v>0</v>
      </c>
      <c r="O829" s="56">
        <f t="shared" si="390"/>
        <v>0</v>
      </c>
      <c r="P829" s="179">
        <f t="shared" si="391"/>
        <v>0</v>
      </c>
      <c r="R829" s="56"/>
    </row>
    <row r="830" spans="1:18" s="2" customFormat="1" ht="111.75" customHeight="1" x14ac:dyDescent="0.3">
      <c r="A830" s="6">
        <f t="shared" si="387"/>
        <v>31</v>
      </c>
      <c r="B830" s="14" t="s">
        <v>28</v>
      </c>
      <c r="C830" s="25"/>
      <c r="D830" s="39" t="s">
        <v>466</v>
      </c>
      <c r="E830" s="29"/>
      <c r="F830" s="50" t="s">
        <v>887</v>
      </c>
      <c r="G830" s="112">
        <v>9785912822155</v>
      </c>
      <c r="H830" s="65">
        <v>90</v>
      </c>
      <c r="I830" s="71">
        <f t="shared" si="395"/>
        <v>45</v>
      </c>
      <c r="J830" s="78" t="s">
        <v>799</v>
      </c>
      <c r="K830" s="92">
        <v>48</v>
      </c>
      <c r="L830" s="98"/>
      <c r="M830" s="106">
        <f t="shared" si="396"/>
        <v>0</v>
      </c>
      <c r="N830" s="56">
        <f t="shared" si="397"/>
        <v>0</v>
      </c>
      <c r="O830" s="56">
        <f t="shared" si="390"/>
        <v>0</v>
      </c>
      <c r="P830" s="179">
        <f t="shared" si="391"/>
        <v>0</v>
      </c>
      <c r="R830" s="56"/>
    </row>
    <row r="831" spans="1:18" s="2" customFormat="1" ht="111.75" customHeight="1" x14ac:dyDescent="0.3">
      <c r="A831" s="6">
        <f t="shared" si="387"/>
        <v>32</v>
      </c>
      <c r="B831" s="14" t="s">
        <v>28</v>
      </c>
      <c r="C831" s="25"/>
      <c r="D831" s="39" t="s">
        <v>467</v>
      </c>
      <c r="E831" s="31"/>
      <c r="F831" s="50" t="s">
        <v>529</v>
      </c>
      <c r="G831" s="148">
        <v>9785912824968</v>
      </c>
      <c r="H831" s="65">
        <v>90</v>
      </c>
      <c r="I831" s="71">
        <f t="shared" si="395"/>
        <v>45</v>
      </c>
      <c r="J831" s="78" t="s">
        <v>799</v>
      </c>
      <c r="K831" s="92">
        <v>48</v>
      </c>
      <c r="L831" s="98"/>
      <c r="M831" s="106">
        <f t="shared" si="396"/>
        <v>0</v>
      </c>
      <c r="N831" s="56">
        <f t="shared" si="397"/>
        <v>0</v>
      </c>
      <c r="O831" s="56">
        <f t="shared" si="390"/>
        <v>0</v>
      </c>
      <c r="P831" s="179">
        <f t="shared" si="391"/>
        <v>0</v>
      </c>
      <c r="R831" s="56"/>
    </row>
    <row r="832" spans="1:18" s="2" customFormat="1" ht="111.75" customHeight="1" x14ac:dyDescent="0.3">
      <c r="A832" s="6">
        <f t="shared" si="387"/>
        <v>33</v>
      </c>
      <c r="B832" s="14" t="s">
        <v>28</v>
      </c>
      <c r="C832" s="25"/>
      <c r="D832" s="39" t="s">
        <v>82</v>
      </c>
      <c r="E832" s="29"/>
      <c r="F832" s="50" t="s">
        <v>502</v>
      </c>
      <c r="G832" s="112">
        <v>9785912823527</v>
      </c>
      <c r="H832" s="65">
        <v>90</v>
      </c>
      <c r="I832" s="71">
        <f t="shared" si="395"/>
        <v>45</v>
      </c>
      <c r="J832" s="78" t="s">
        <v>799</v>
      </c>
      <c r="K832" s="92">
        <v>48</v>
      </c>
      <c r="L832" s="117"/>
      <c r="M832" s="106">
        <f t="shared" si="396"/>
        <v>0</v>
      </c>
      <c r="N832" s="56">
        <f t="shared" si="397"/>
        <v>0</v>
      </c>
      <c r="O832" s="56">
        <f t="shared" si="390"/>
        <v>0</v>
      </c>
      <c r="P832" s="179">
        <f t="shared" si="391"/>
        <v>0</v>
      </c>
      <c r="R832" s="56"/>
    </row>
    <row r="833" spans="1:18" s="2" customFormat="1" ht="111.75" customHeight="1" x14ac:dyDescent="0.3">
      <c r="A833" s="6">
        <f t="shared" si="387"/>
        <v>34</v>
      </c>
      <c r="B833" s="14" t="s">
        <v>28</v>
      </c>
      <c r="C833" s="25"/>
      <c r="D833" s="39" t="s">
        <v>468</v>
      </c>
      <c r="E833" s="29"/>
      <c r="F833" s="50" t="s">
        <v>533</v>
      </c>
      <c r="G833" s="112">
        <v>9785912825255</v>
      </c>
      <c r="H833" s="65">
        <v>90</v>
      </c>
      <c r="I833" s="71">
        <f t="shared" si="395"/>
        <v>45</v>
      </c>
      <c r="J833" s="78" t="s">
        <v>799</v>
      </c>
      <c r="K833" s="92">
        <v>48</v>
      </c>
      <c r="L833" s="117"/>
      <c r="M833" s="106">
        <f t="shared" si="396"/>
        <v>0</v>
      </c>
      <c r="N833" s="56">
        <f t="shared" si="397"/>
        <v>0</v>
      </c>
      <c r="O833" s="56">
        <f t="shared" si="390"/>
        <v>0</v>
      </c>
      <c r="P833" s="179">
        <f t="shared" si="391"/>
        <v>0</v>
      </c>
      <c r="R833" s="56"/>
    </row>
    <row r="834" spans="1:18" s="2" customFormat="1" ht="111.75" customHeight="1" x14ac:dyDescent="0.3">
      <c r="A834" s="6">
        <f t="shared" si="387"/>
        <v>35</v>
      </c>
      <c r="B834" s="14" t="s">
        <v>28</v>
      </c>
      <c r="C834" s="25"/>
      <c r="D834" s="39" t="s">
        <v>469</v>
      </c>
      <c r="E834" s="31"/>
      <c r="F834" s="50" t="s">
        <v>529</v>
      </c>
      <c r="G834" s="148">
        <v>9785912824975</v>
      </c>
      <c r="H834" s="65">
        <v>90</v>
      </c>
      <c r="I834" s="71">
        <f t="shared" si="395"/>
        <v>45</v>
      </c>
      <c r="J834" s="78" t="s">
        <v>799</v>
      </c>
      <c r="K834" s="92">
        <v>48</v>
      </c>
      <c r="L834" s="117"/>
      <c r="M834" s="106">
        <f t="shared" si="396"/>
        <v>0</v>
      </c>
      <c r="N834" s="56">
        <f t="shared" si="397"/>
        <v>0</v>
      </c>
      <c r="O834" s="56">
        <f t="shared" si="390"/>
        <v>0</v>
      </c>
      <c r="P834" s="179">
        <f t="shared" si="391"/>
        <v>0</v>
      </c>
      <c r="R834" s="56"/>
    </row>
    <row r="835" spans="1:18" s="2" customFormat="1" ht="111.75" customHeight="1" x14ac:dyDescent="0.3">
      <c r="A835" s="6">
        <f t="shared" si="387"/>
        <v>36</v>
      </c>
      <c r="B835" s="14" t="s">
        <v>28</v>
      </c>
      <c r="C835" s="25"/>
      <c r="D835" s="39" t="s">
        <v>346</v>
      </c>
      <c r="E835" s="31"/>
      <c r="F835" s="50" t="s">
        <v>529</v>
      </c>
      <c r="G835" s="148">
        <v>9785912823053</v>
      </c>
      <c r="H835" s="65">
        <v>90</v>
      </c>
      <c r="I835" s="71">
        <f t="shared" si="395"/>
        <v>45</v>
      </c>
      <c r="J835" s="78" t="s">
        <v>799</v>
      </c>
      <c r="K835" s="92">
        <v>48</v>
      </c>
      <c r="L835" s="117"/>
      <c r="M835" s="106">
        <f t="shared" si="396"/>
        <v>0</v>
      </c>
      <c r="N835" s="56">
        <f t="shared" si="397"/>
        <v>0</v>
      </c>
      <c r="O835" s="56">
        <f t="shared" si="390"/>
        <v>0</v>
      </c>
      <c r="P835" s="179">
        <f t="shared" si="391"/>
        <v>0</v>
      </c>
      <c r="R835" s="56"/>
    </row>
    <row r="836" spans="1:18" s="2" customFormat="1" ht="37.5" customHeight="1" x14ac:dyDescent="0.3">
      <c r="A836" s="291"/>
      <c r="B836" s="292"/>
      <c r="C836" s="292"/>
      <c r="D836" s="292"/>
      <c r="E836" s="199"/>
      <c r="F836" s="289" t="s">
        <v>994</v>
      </c>
      <c r="G836" s="289"/>
      <c r="H836" s="289"/>
      <c r="I836" s="289"/>
      <c r="J836" s="289"/>
      <c r="K836" s="290"/>
      <c r="L836" s="98"/>
      <c r="M836" s="106"/>
      <c r="N836" s="56"/>
      <c r="O836" s="56"/>
      <c r="P836" s="179"/>
      <c r="R836" s="56"/>
    </row>
    <row r="837" spans="1:18" s="2" customFormat="1" ht="111.75" customHeight="1" x14ac:dyDescent="0.3">
      <c r="A837" s="4">
        <f>A835+1</f>
        <v>37</v>
      </c>
      <c r="B837" s="14"/>
      <c r="C837" s="26" t="s">
        <v>30</v>
      </c>
      <c r="D837" s="40" t="s">
        <v>326</v>
      </c>
      <c r="E837" s="29"/>
      <c r="F837" s="50" t="s">
        <v>497</v>
      </c>
      <c r="G837" s="148">
        <v>9785912825101</v>
      </c>
      <c r="H837" s="65">
        <v>120</v>
      </c>
      <c r="I837" s="71">
        <f t="shared" ref="I837:I846" si="398">ROUND((100-$L$4)/100*H837,1)</f>
        <v>60</v>
      </c>
      <c r="J837" s="78" t="s">
        <v>852</v>
      </c>
      <c r="K837" s="90">
        <v>48</v>
      </c>
      <c r="L837" s="117"/>
      <c r="M837" s="106">
        <f>I837*L837</f>
        <v>0</v>
      </c>
      <c r="N837" s="56">
        <f>L837*4.32/48</f>
        <v>0</v>
      </c>
      <c r="O837" s="56">
        <f t="shared" ref="O837:O849" si="399">TRUNC(L837/K837,0)*K837</f>
        <v>0</v>
      </c>
      <c r="P837" s="179">
        <f t="shared" ref="P837:P849" si="400">L837-O837</f>
        <v>0</v>
      </c>
      <c r="R837" s="56"/>
    </row>
    <row r="838" spans="1:18" s="2" customFormat="1" ht="111.75" customHeight="1" x14ac:dyDescent="0.3">
      <c r="A838" s="4">
        <f t="shared" ref="A838:A849" si="401">A837+1</f>
        <v>38</v>
      </c>
      <c r="B838" s="14"/>
      <c r="C838" s="26" t="s">
        <v>30</v>
      </c>
      <c r="D838" s="40" t="s">
        <v>328</v>
      </c>
      <c r="E838" s="29"/>
      <c r="F838" s="50" t="s">
        <v>497</v>
      </c>
      <c r="G838" s="148">
        <v>9785912821080</v>
      </c>
      <c r="H838" s="65">
        <v>120</v>
      </c>
      <c r="I838" s="71">
        <f t="shared" si="398"/>
        <v>60</v>
      </c>
      <c r="J838" s="78" t="s">
        <v>852</v>
      </c>
      <c r="K838" s="90">
        <v>48</v>
      </c>
      <c r="L838" s="117"/>
      <c r="M838" s="106">
        <f>I838*L838</f>
        <v>0</v>
      </c>
      <c r="N838" s="56">
        <f>L838*4.32/48</f>
        <v>0</v>
      </c>
      <c r="O838" s="56">
        <f t="shared" si="399"/>
        <v>0</v>
      </c>
      <c r="P838" s="179">
        <f t="shared" si="400"/>
        <v>0</v>
      </c>
      <c r="R838" s="56"/>
    </row>
    <row r="839" spans="1:18" s="2" customFormat="1" ht="111.75" customHeight="1" x14ac:dyDescent="0.3">
      <c r="A839" s="4">
        <f t="shared" si="401"/>
        <v>39</v>
      </c>
      <c r="B839" s="14" t="s">
        <v>27</v>
      </c>
      <c r="C839" s="26" t="s">
        <v>30</v>
      </c>
      <c r="D839" s="40" t="s">
        <v>334</v>
      </c>
      <c r="E839" s="29"/>
      <c r="F839" s="50" t="s">
        <v>497</v>
      </c>
      <c r="G839" s="148">
        <v>9785912824890</v>
      </c>
      <c r="H839" s="65">
        <v>120</v>
      </c>
      <c r="I839" s="71">
        <f t="shared" si="398"/>
        <v>60</v>
      </c>
      <c r="J839" s="78" t="s">
        <v>852</v>
      </c>
      <c r="K839" s="90">
        <v>48</v>
      </c>
      <c r="L839" s="117"/>
      <c r="M839" s="106">
        <f>I839*L839</f>
        <v>0</v>
      </c>
      <c r="N839" s="56">
        <f>L839*4.32/48</f>
        <v>0</v>
      </c>
      <c r="O839" s="56">
        <f t="shared" si="399"/>
        <v>0</v>
      </c>
      <c r="P839" s="179">
        <f t="shared" si="400"/>
        <v>0</v>
      </c>
      <c r="R839" s="56"/>
    </row>
    <row r="840" spans="1:18" s="2" customFormat="1" ht="111.75" customHeight="1" x14ac:dyDescent="0.3">
      <c r="A840" s="4">
        <f t="shared" si="401"/>
        <v>40</v>
      </c>
      <c r="B840" s="14" t="s">
        <v>27</v>
      </c>
      <c r="C840" s="26" t="s">
        <v>30</v>
      </c>
      <c r="D840" s="40" t="s">
        <v>362</v>
      </c>
      <c r="E840" s="29"/>
      <c r="F840" s="50" t="s">
        <v>497</v>
      </c>
      <c r="G840" s="148">
        <v>9785912821073</v>
      </c>
      <c r="H840" s="65">
        <v>120</v>
      </c>
      <c r="I840" s="71">
        <f>ROUND((100-$L$4)/100*H840,1)</f>
        <v>60</v>
      </c>
      <c r="J840" s="78" t="s">
        <v>852</v>
      </c>
      <c r="K840" s="90">
        <v>48</v>
      </c>
      <c r="L840" s="117"/>
      <c r="M840" s="106">
        <f>L840*I840</f>
        <v>0</v>
      </c>
      <c r="N840" s="56">
        <f>L840*4.85/48</f>
        <v>0</v>
      </c>
      <c r="O840" s="56">
        <f t="shared" si="399"/>
        <v>0</v>
      </c>
      <c r="P840" s="179">
        <f t="shared" si="400"/>
        <v>0</v>
      </c>
      <c r="R840" s="56"/>
    </row>
    <row r="841" spans="1:18" s="2" customFormat="1" ht="111.75" customHeight="1" x14ac:dyDescent="0.3">
      <c r="A841" s="4">
        <f t="shared" si="401"/>
        <v>41</v>
      </c>
      <c r="B841" s="14"/>
      <c r="C841" s="26" t="s">
        <v>30</v>
      </c>
      <c r="D841" s="40" t="s">
        <v>795</v>
      </c>
      <c r="E841" s="29"/>
      <c r="F841" s="50" t="s">
        <v>497</v>
      </c>
      <c r="G841" s="148">
        <v>9785912825231</v>
      </c>
      <c r="H841" s="65">
        <v>120</v>
      </c>
      <c r="I841" s="71">
        <f t="shared" si="398"/>
        <v>60</v>
      </c>
      <c r="J841" s="78" t="s">
        <v>852</v>
      </c>
      <c r="K841" s="90">
        <v>48</v>
      </c>
      <c r="L841" s="117"/>
      <c r="M841" s="106">
        <f>I841*L841</f>
        <v>0</v>
      </c>
      <c r="N841" s="56">
        <f>L841*4.32/48</f>
        <v>0</v>
      </c>
      <c r="O841" s="56">
        <f t="shared" si="399"/>
        <v>0</v>
      </c>
      <c r="P841" s="179">
        <f t="shared" si="400"/>
        <v>0</v>
      </c>
      <c r="R841" s="56"/>
    </row>
    <row r="842" spans="1:18" s="2" customFormat="1" ht="111.75" customHeight="1" x14ac:dyDescent="0.3">
      <c r="A842" s="4">
        <f t="shared" si="401"/>
        <v>42</v>
      </c>
      <c r="B842" s="14"/>
      <c r="C842" s="26" t="s">
        <v>30</v>
      </c>
      <c r="D842" s="40" t="s">
        <v>339</v>
      </c>
      <c r="E842" s="29"/>
      <c r="F842" s="50" t="s">
        <v>497</v>
      </c>
      <c r="G842" s="148">
        <v>9785912826481</v>
      </c>
      <c r="H842" s="65">
        <v>120</v>
      </c>
      <c r="I842" s="71">
        <f t="shared" si="398"/>
        <v>60</v>
      </c>
      <c r="J842" s="78" t="s">
        <v>852</v>
      </c>
      <c r="K842" s="90">
        <v>48</v>
      </c>
      <c r="L842" s="117"/>
      <c r="M842" s="106">
        <f>I842*L842</f>
        <v>0</v>
      </c>
      <c r="N842" s="56">
        <f>L842*4.32/48</f>
        <v>0</v>
      </c>
      <c r="O842" s="56">
        <f t="shared" si="399"/>
        <v>0</v>
      </c>
      <c r="P842" s="179">
        <f t="shared" si="400"/>
        <v>0</v>
      </c>
      <c r="R842" s="56"/>
    </row>
    <row r="843" spans="1:18" s="2" customFormat="1" ht="111.75" customHeight="1" x14ac:dyDescent="0.3">
      <c r="A843" s="4">
        <f t="shared" si="401"/>
        <v>43</v>
      </c>
      <c r="B843" s="14" t="s">
        <v>27</v>
      </c>
      <c r="C843" s="26" t="s">
        <v>30</v>
      </c>
      <c r="D843" s="40" t="s">
        <v>342</v>
      </c>
      <c r="E843" s="29"/>
      <c r="F843" s="50" t="s">
        <v>499</v>
      </c>
      <c r="G843" s="112">
        <v>9785912823558</v>
      </c>
      <c r="H843" s="65">
        <v>120</v>
      </c>
      <c r="I843" s="71">
        <f>ROUND((100-$L$4)/100*H843,1)</f>
        <v>60</v>
      </c>
      <c r="J843" s="78" t="s">
        <v>852</v>
      </c>
      <c r="K843" s="90">
        <v>48</v>
      </c>
      <c r="L843" s="117"/>
      <c r="M843" s="106">
        <f>L843*I843</f>
        <v>0</v>
      </c>
      <c r="N843" s="56">
        <f>L843*4.32/48</f>
        <v>0</v>
      </c>
      <c r="O843" s="56">
        <f t="shared" si="399"/>
        <v>0</v>
      </c>
      <c r="P843" s="179">
        <f t="shared" si="400"/>
        <v>0</v>
      </c>
      <c r="R843" s="56"/>
    </row>
    <row r="844" spans="1:18" s="2" customFormat="1" ht="111.75" customHeight="1" x14ac:dyDescent="0.3">
      <c r="A844" s="4">
        <f t="shared" si="401"/>
        <v>44</v>
      </c>
      <c r="B844" s="14"/>
      <c r="C844" s="26" t="s">
        <v>30</v>
      </c>
      <c r="D844" s="40" t="s">
        <v>348</v>
      </c>
      <c r="E844" s="29"/>
      <c r="F844" s="50" t="s">
        <v>497</v>
      </c>
      <c r="G844" s="112">
        <v>9785912824920</v>
      </c>
      <c r="H844" s="65">
        <v>120</v>
      </c>
      <c r="I844" s="71">
        <f t="shared" si="398"/>
        <v>60</v>
      </c>
      <c r="J844" s="78" t="s">
        <v>852</v>
      </c>
      <c r="K844" s="92">
        <v>48</v>
      </c>
      <c r="L844" s="117"/>
      <c r="M844" s="106">
        <f>I844*L844</f>
        <v>0</v>
      </c>
      <c r="N844" s="53">
        <f t="shared" ref="N844:N849" si="402">L844*4.32/48</f>
        <v>0</v>
      </c>
      <c r="O844" s="56">
        <f t="shared" si="399"/>
        <v>0</v>
      </c>
      <c r="P844" s="179">
        <f t="shared" si="400"/>
        <v>0</v>
      </c>
      <c r="R844" s="56"/>
    </row>
    <row r="845" spans="1:18" s="2" customFormat="1" ht="111.75" customHeight="1" x14ac:dyDescent="0.3">
      <c r="A845" s="4">
        <f t="shared" si="401"/>
        <v>45</v>
      </c>
      <c r="B845" s="14" t="s">
        <v>27</v>
      </c>
      <c r="C845" s="26" t="s">
        <v>30</v>
      </c>
      <c r="D845" s="40" t="s">
        <v>369</v>
      </c>
      <c r="E845" s="29"/>
      <c r="F845" s="50" t="s">
        <v>500</v>
      </c>
      <c r="G845" s="148">
        <v>9785912828966</v>
      </c>
      <c r="H845" s="65">
        <v>120</v>
      </c>
      <c r="I845" s="71">
        <f t="shared" si="398"/>
        <v>60</v>
      </c>
      <c r="J845" s="78" t="s">
        <v>852</v>
      </c>
      <c r="K845" s="90">
        <v>48</v>
      </c>
      <c r="L845" s="117"/>
      <c r="M845" s="106">
        <f>I845*L845</f>
        <v>0</v>
      </c>
      <c r="N845" s="56">
        <f t="shared" si="402"/>
        <v>0</v>
      </c>
      <c r="O845" s="56">
        <f t="shared" si="399"/>
        <v>0</v>
      </c>
      <c r="P845" s="179">
        <f t="shared" si="400"/>
        <v>0</v>
      </c>
      <c r="R845" s="56"/>
    </row>
    <row r="846" spans="1:18" s="2" customFormat="1" ht="111.75" customHeight="1" x14ac:dyDescent="0.3">
      <c r="A846" s="4">
        <f t="shared" si="401"/>
        <v>46</v>
      </c>
      <c r="B846" s="14"/>
      <c r="C846" s="26" t="s">
        <v>30</v>
      </c>
      <c r="D846" s="40" t="s">
        <v>794</v>
      </c>
      <c r="E846" s="29"/>
      <c r="F846" s="50" t="s">
        <v>500</v>
      </c>
      <c r="G846" s="148">
        <v>9785912822001</v>
      </c>
      <c r="H846" s="65">
        <v>120</v>
      </c>
      <c r="I846" s="71">
        <f t="shared" si="398"/>
        <v>60</v>
      </c>
      <c r="J846" s="78" t="s">
        <v>852</v>
      </c>
      <c r="K846" s="90">
        <v>48</v>
      </c>
      <c r="L846" s="117"/>
      <c r="M846" s="106">
        <f>I846*L846</f>
        <v>0</v>
      </c>
      <c r="N846" s="56">
        <f t="shared" si="402"/>
        <v>0</v>
      </c>
      <c r="O846" s="56">
        <f t="shared" si="399"/>
        <v>0</v>
      </c>
      <c r="P846" s="179">
        <f t="shared" si="400"/>
        <v>0</v>
      </c>
      <c r="R846" s="56"/>
    </row>
    <row r="847" spans="1:18" s="2" customFormat="1" ht="111.75" customHeight="1" x14ac:dyDescent="0.3">
      <c r="A847" s="4">
        <f t="shared" si="401"/>
        <v>47</v>
      </c>
      <c r="B847" s="14"/>
      <c r="C847" s="26" t="s">
        <v>30</v>
      </c>
      <c r="D847" s="40" t="s">
        <v>427</v>
      </c>
      <c r="E847" s="31"/>
      <c r="F847" s="50" t="s">
        <v>529</v>
      </c>
      <c r="G847" s="112">
        <v>9785912823855</v>
      </c>
      <c r="H847" s="65">
        <v>120</v>
      </c>
      <c r="I847" s="71">
        <f>ROUND((100-$L$4)/100*H847,1)</f>
        <v>60</v>
      </c>
      <c r="J847" s="78" t="s">
        <v>852</v>
      </c>
      <c r="K847" s="92">
        <v>48</v>
      </c>
      <c r="L847" s="117"/>
      <c r="M847" s="106">
        <f>L847*I847</f>
        <v>0</v>
      </c>
      <c r="N847" s="56">
        <f t="shared" si="402"/>
        <v>0</v>
      </c>
      <c r="O847" s="56">
        <f t="shared" si="399"/>
        <v>0</v>
      </c>
      <c r="P847" s="179">
        <f t="shared" si="400"/>
        <v>0</v>
      </c>
      <c r="R847" s="56"/>
    </row>
    <row r="848" spans="1:18" s="2" customFormat="1" ht="111.75" customHeight="1" x14ac:dyDescent="0.3">
      <c r="A848" s="4">
        <f t="shared" si="401"/>
        <v>48</v>
      </c>
      <c r="B848" s="14"/>
      <c r="C848" s="26" t="s">
        <v>30</v>
      </c>
      <c r="D848" s="40" t="s">
        <v>796</v>
      </c>
      <c r="E848" s="29"/>
      <c r="F848" s="50" t="s">
        <v>529</v>
      </c>
      <c r="G848" s="112">
        <v>9785912826450</v>
      </c>
      <c r="H848" s="65">
        <v>120</v>
      </c>
      <c r="I848" s="71">
        <f>ROUND((100-$L$4)/100*H848,1)</f>
        <v>60</v>
      </c>
      <c r="J848" s="78" t="s">
        <v>852</v>
      </c>
      <c r="K848" s="92">
        <v>48</v>
      </c>
      <c r="L848" s="117"/>
      <c r="M848" s="106">
        <f>L848*I848</f>
        <v>0</v>
      </c>
      <c r="N848" s="56">
        <f t="shared" si="402"/>
        <v>0</v>
      </c>
      <c r="O848" s="56">
        <f t="shared" si="399"/>
        <v>0</v>
      </c>
      <c r="P848" s="179">
        <f t="shared" si="400"/>
        <v>0</v>
      </c>
      <c r="R848" s="56"/>
    </row>
    <row r="849" spans="1:24" s="2" customFormat="1" ht="111.75" customHeight="1" x14ac:dyDescent="0.3">
      <c r="A849" s="4">
        <f t="shared" si="401"/>
        <v>49</v>
      </c>
      <c r="B849" s="14"/>
      <c r="C849" s="26" t="s">
        <v>30</v>
      </c>
      <c r="D849" s="40" t="s">
        <v>797</v>
      </c>
      <c r="E849" s="29"/>
      <c r="F849" s="50" t="s">
        <v>529</v>
      </c>
      <c r="G849" s="112">
        <v>9785912823695</v>
      </c>
      <c r="H849" s="65">
        <v>120</v>
      </c>
      <c r="I849" s="71">
        <f>ROUND((100-$L$4)/100*H849,1)</f>
        <v>60</v>
      </c>
      <c r="J849" s="78" t="s">
        <v>852</v>
      </c>
      <c r="K849" s="92">
        <v>48</v>
      </c>
      <c r="L849" s="117"/>
      <c r="M849" s="106">
        <f>L849*I849</f>
        <v>0</v>
      </c>
      <c r="N849" s="56">
        <f t="shared" si="402"/>
        <v>0</v>
      </c>
      <c r="O849" s="56">
        <f t="shared" si="399"/>
        <v>0</v>
      </c>
      <c r="P849" s="179">
        <f t="shared" si="400"/>
        <v>0</v>
      </c>
      <c r="R849" s="56"/>
    </row>
    <row r="850" spans="1:24" s="2" customFormat="1" ht="51.75" customHeight="1" x14ac:dyDescent="0.3">
      <c r="A850" s="291" t="s">
        <v>919</v>
      </c>
      <c r="B850" s="292"/>
      <c r="C850" s="292"/>
      <c r="D850" s="292"/>
      <c r="E850" s="115"/>
      <c r="F850" s="289" t="s">
        <v>920</v>
      </c>
      <c r="G850" s="289"/>
      <c r="H850" s="289"/>
      <c r="I850" s="289"/>
      <c r="J850" s="289"/>
      <c r="K850" s="289"/>
      <c r="L850" s="160"/>
      <c r="M850" s="106"/>
      <c r="N850" s="56"/>
      <c r="O850" s="56"/>
      <c r="P850" s="179"/>
      <c r="R850" s="56"/>
    </row>
    <row r="851" spans="1:24" s="2" customFormat="1" ht="111.75" customHeight="1" x14ac:dyDescent="0.3">
      <c r="A851" s="4">
        <v>1</v>
      </c>
      <c r="B851" s="14"/>
      <c r="C851" s="26" t="s">
        <v>921</v>
      </c>
      <c r="D851" s="40" t="s">
        <v>922</v>
      </c>
      <c r="E851" s="29"/>
      <c r="F851" s="50" t="s">
        <v>923</v>
      </c>
      <c r="G851" s="112">
        <v>7899000001000</v>
      </c>
      <c r="H851" s="65">
        <v>46</v>
      </c>
      <c r="I851" s="71">
        <v>46</v>
      </c>
      <c r="J851" s="78" t="s">
        <v>852</v>
      </c>
      <c r="K851" s="92">
        <v>40</v>
      </c>
      <c r="L851" s="117"/>
      <c r="M851" s="106">
        <f>L851*I851</f>
        <v>0</v>
      </c>
      <c r="N851" s="56">
        <f>L851*0.152</f>
        <v>0</v>
      </c>
      <c r="O851" s="56"/>
      <c r="P851" s="179"/>
      <c r="R851" s="56"/>
    </row>
    <row r="852" spans="1:24" s="2" customFormat="1" ht="111.75" customHeight="1" x14ac:dyDescent="0.3">
      <c r="A852" s="4">
        <v>2</v>
      </c>
      <c r="B852" s="14"/>
      <c r="C852" s="26" t="s">
        <v>921</v>
      </c>
      <c r="D852" s="40" t="s">
        <v>924</v>
      </c>
      <c r="E852" s="29"/>
      <c r="F852" s="50" t="s">
        <v>925</v>
      </c>
      <c r="G852" s="112">
        <v>7899000001079</v>
      </c>
      <c r="H852" s="65">
        <v>50</v>
      </c>
      <c r="I852" s="71">
        <v>50</v>
      </c>
      <c r="J852" s="78" t="s">
        <v>852</v>
      </c>
      <c r="K852" s="92">
        <v>35</v>
      </c>
      <c r="L852" s="117"/>
      <c r="M852" s="106">
        <f>L852*I852</f>
        <v>0</v>
      </c>
      <c r="N852" s="56">
        <f t="shared" ref="N852:N857" si="403">L852*0.152</f>
        <v>0</v>
      </c>
      <c r="O852" s="56"/>
      <c r="P852" s="179"/>
      <c r="R852" s="56"/>
    </row>
    <row r="853" spans="1:24" s="2" customFormat="1" ht="46.5" customHeight="1" x14ac:dyDescent="0.3">
      <c r="A853" s="291" t="s">
        <v>926</v>
      </c>
      <c r="B853" s="292"/>
      <c r="C853" s="292"/>
      <c r="D853" s="292"/>
      <c r="E853" s="115"/>
      <c r="F853" s="289" t="s">
        <v>927</v>
      </c>
      <c r="G853" s="289"/>
      <c r="H853" s="289"/>
      <c r="I853" s="289"/>
      <c r="J853" s="289"/>
      <c r="K853" s="289"/>
      <c r="L853" s="160"/>
      <c r="M853" s="106"/>
      <c r="N853" s="56"/>
      <c r="O853" s="56"/>
      <c r="P853" s="179"/>
      <c r="R853" s="56"/>
    </row>
    <row r="854" spans="1:24" s="2" customFormat="1" ht="111.75" customHeight="1" x14ac:dyDescent="0.3">
      <c r="A854" s="4">
        <v>1</v>
      </c>
      <c r="B854" s="14"/>
      <c r="C854" s="26" t="s">
        <v>921</v>
      </c>
      <c r="D854" s="40" t="s">
        <v>928</v>
      </c>
      <c r="E854" s="29"/>
      <c r="F854" s="50" t="s">
        <v>929</v>
      </c>
      <c r="G854" s="112">
        <v>7899000001208</v>
      </c>
      <c r="H854" s="65">
        <v>52</v>
      </c>
      <c r="I854" s="71">
        <v>52</v>
      </c>
      <c r="J854" s="78" t="s">
        <v>852</v>
      </c>
      <c r="K854" s="92">
        <v>24</v>
      </c>
      <c r="L854" s="117"/>
      <c r="M854" s="106">
        <f t="shared" ref="M854:M857" si="404">L854*I854</f>
        <v>0</v>
      </c>
      <c r="N854" s="56">
        <f t="shared" si="403"/>
        <v>0</v>
      </c>
      <c r="O854" s="56"/>
      <c r="P854" s="179"/>
      <c r="R854" s="56"/>
    </row>
    <row r="855" spans="1:24" s="2" customFormat="1" ht="111.75" customHeight="1" x14ac:dyDescent="0.3">
      <c r="A855" s="4">
        <f t="shared" ref="A855:A857" si="405">A854+1</f>
        <v>2</v>
      </c>
      <c r="B855" s="14"/>
      <c r="C855" s="26" t="s">
        <v>921</v>
      </c>
      <c r="D855" s="40" t="s">
        <v>930</v>
      </c>
      <c r="E855" s="29"/>
      <c r="F855" s="50" t="s">
        <v>931</v>
      </c>
      <c r="G855" s="112">
        <v>7899000001345</v>
      </c>
      <c r="H855" s="65">
        <v>75</v>
      </c>
      <c r="I855" s="71">
        <v>75</v>
      </c>
      <c r="J855" s="78" t="s">
        <v>852</v>
      </c>
      <c r="K855" s="92">
        <v>18</v>
      </c>
      <c r="L855" s="117"/>
      <c r="M855" s="106">
        <f t="shared" si="404"/>
        <v>0</v>
      </c>
      <c r="N855" s="56">
        <f t="shared" si="403"/>
        <v>0</v>
      </c>
      <c r="O855" s="56"/>
      <c r="P855" s="179"/>
      <c r="R855" s="56"/>
    </row>
    <row r="856" spans="1:24" s="2" customFormat="1" ht="111.75" customHeight="1" x14ac:dyDescent="0.3">
      <c r="A856" s="4">
        <f t="shared" si="405"/>
        <v>3</v>
      </c>
      <c r="B856" s="14"/>
      <c r="C856" s="26" t="s">
        <v>921</v>
      </c>
      <c r="D856" s="40" t="s">
        <v>932</v>
      </c>
      <c r="E856" s="29"/>
      <c r="F856" s="50" t="s">
        <v>933</v>
      </c>
      <c r="G856" s="112">
        <v>7899000001147</v>
      </c>
      <c r="H856" s="65">
        <v>43</v>
      </c>
      <c r="I856" s="71">
        <v>43</v>
      </c>
      <c r="J856" s="78" t="s">
        <v>852</v>
      </c>
      <c r="K856" s="92">
        <v>25</v>
      </c>
      <c r="L856" s="117"/>
      <c r="M856" s="106">
        <f t="shared" si="404"/>
        <v>0</v>
      </c>
      <c r="N856" s="56">
        <f t="shared" si="403"/>
        <v>0</v>
      </c>
      <c r="O856" s="56"/>
      <c r="P856" s="179"/>
      <c r="R856" s="56"/>
    </row>
    <row r="857" spans="1:24" s="2" customFormat="1" ht="111.75" customHeight="1" x14ac:dyDescent="0.3">
      <c r="A857" s="4">
        <f t="shared" si="405"/>
        <v>4</v>
      </c>
      <c r="B857" s="14"/>
      <c r="C857" s="26" t="s">
        <v>921</v>
      </c>
      <c r="D857" s="40" t="s">
        <v>934</v>
      </c>
      <c r="E857" s="29"/>
      <c r="F857" s="50" t="s">
        <v>935</v>
      </c>
      <c r="G857" s="112">
        <v>7899000001345</v>
      </c>
      <c r="H857" s="65">
        <v>55</v>
      </c>
      <c r="I857" s="71">
        <v>55</v>
      </c>
      <c r="J857" s="78" t="s">
        <v>852</v>
      </c>
      <c r="K857" s="92">
        <v>18</v>
      </c>
      <c r="L857" s="117"/>
      <c r="M857" s="106">
        <f t="shared" si="404"/>
        <v>0</v>
      </c>
      <c r="N857" s="56">
        <f t="shared" si="403"/>
        <v>0</v>
      </c>
      <c r="O857" s="56"/>
      <c r="P857" s="179"/>
      <c r="R857" s="215"/>
    </row>
    <row r="858" spans="1:24" s="2" customFormat="1" ht="36" customHeight="1" x14ac:dyDescent="0.3">
      <c r="A858" s="332" t="s">
        <v>991</v>
      </c>
      <c r="B858" s="332"/>
      <c r="C858" s="332"/>
      <c r="D858" s="332"/>
      <c r="E858" s="332"/>
      <c r="F858" s="332"/>
      <c r="G858" s="332"/>
      <c r="H858" s="332"/>
      <c r="I858" s="332"/>
      <c r="J858" s="285"/>
      <c r="K858" s="285"/>
      <c r="L858" s="285"/>
      <c r="M858" s="286"/>
      <c r="N858" s="56"/>
      <c r="O858" s="56"/>
      <c r="P858" s="179"/>
      <c r="R858" s="254"/>
    </row>
    <row r="859" spans="1:24" s="255" customFormat="1" ht="24.75" customHeight="1" x14ac:dyDescent="0.3">
      <c r="A859" s="256"/>
      <c r="B859" s="256"/>
      <c r="C859" s="256"/>
      <c r="D859" s="256"/>
      <c r="E859" s="257" t="s">
        <v>992</v>
      </c>
      <c r="F859" s="256"/>
      <c r="G859" s="256"/>
      <c r="H859" s="256"/>
      <c r="I859" s="256"/>
      <c r="J859" s="256"/>
      <c r="K859" s="256"/>
      <c r="L859" s="256"/>
      <c r="M859" s="256"/>
      <c r="N859" s="254"/>
      <c r="O859" s="215"/>
      <c r="P859" s="216"/>
      <c r="Q859" s="254"/>
      <c r="R859" s="56"/>
      <c r="S859" s="254"/>
      <c r="T859" s="254"/>
      <c r="U859" s="254"/>
      <c r="V859" s="254"/>
      <c r="W859" s="254"/>
      <c r="X859" s="254"/>
    </row>
    <row r="860" spans="1:24" s="2" customFormat="1" ht="111.75" customHeight="1" x14ac:dyDescent="0.3">
      <c r="A860" s="125">
        <v>1</v>
      </c>
      <c r="B860" s="14"/>
      <c r="C860" s="25"/>
      <c r="D860" s="36" t="s">
        <v>145</v>
      </c>
      <c r="E860" s="253">
        <v>60</v>
      </c>
      <c r="F860" s="50" t="s">
        <v>979</v>
      </c>
      <c r="G860" s="148">
        <v>9785912824579</v>
      </c>
      <c r="H860" s="65">
        <v>30</v>
      </c>
      <c r="I860" s="182">
        <f t="shared" ref="I860" si="406">ROUND((100-$L$4)/100*H860,1)</f>
        <v>15</v>
      </c>
      <c r="J860" s="78"/>
      <c r="K860" s="96">
        <v>80</v>
      </c>
      <c r="L860" s="98"/>
      <c r="M860" s="106">
        <f t="shared" ref="M860" si="407">I860*L860</f>
        <v>0</v>
      </c>
      <c r="N860" s="215"/>
      <c r="O860" s="254"/>
      <c r="P860" s="254"/>
      <c r="Q860" s="217" t="s">
        <v>952</v>
      </c>
      <c r="R860" s="165" t="s">
        <v>812</v>
      </c>
    </row>
    <row r="861" spans="1:24" s="2" customFormat="1" ht="90.75" customHeight="1" x14ac:dyDescent="0.3">
      <c r="A861" s="6">
        <f>A860+1</f>
        <v>2</v>
      </c>
      <c r="B861" s="14"/>
      <c r="C861" s="25"/>
      <c r="D861" s="38" t="s">
        <v>944</v>
      </c>
      <c r="E861" s="252">
        <v>66</v>
      </c>
      <c r="F861" s="50" t="s">
        <v>981</v>
      </c>
      <c r="G861" s="112">
        <v>9785912826917</v>
      </c>
      <c r="H861" s="68">
        <v>33</v>
      </c>
      <c r="I861" s="182">
        <f t="shared" ref="I861" si="408">ROUND((100-$L$4)/100*H861,1)</f>
        <v>16.5</v>
      </c>
      <c r="J861" s="78" t="s">
        <v>540</v>
      </c>
      <c r="K861" s="92">
        <v>60</v>
      </c>
      <c r="L861" s="98"/>
      <c r="M861" s="106">
        <f t="shared" ref="M861" si="409">L861*I861</f>
        <v>0</v>
      </c>
      <c r="N861" s="56"/>
      <c r="O861" s="56"/>
      <c r="P861" s="179"/>
      <c r="Q861" s="217" t="s">
        <v>955</v>
      </c>
      <c r="R861" s="56"/>
    </row>
    <row r="862" spans="1:24" s="2" customFormat="1" ht="111.75" customHeight="1" x14ac:dyDescent="0.3">
      <c r="A862" s="6">
        <f t="shared" ref="A862:A871" si="410">A861+1</f>
        <v>3</v>
      </c>
      <c r="B862" s="17"/>
      <c r="C862" s="25"/>
      <c r="D862" s="40" t="s">
        <v>945</v>
      </c>
      <c r="E862" s="252">
        <v>58</v>
      </c>
      <c r="F862" s="52" t="s">
        <v>604</v>
      </c>
      <c r="G862" s="112">
        <v>9785912826665</v>
      </c>
      <c r="H862" s="67">
        <v>29</v>
      </c>
      <c r="I862" s="182">
        <f t="shared" ref="I862" si="411">ROUND((100-$L$4)/100*H862,1)</f>
        <v>14.5</v>
      </c>
      <c r="J862" s="78" t="s">
        <v>544</v>
      </c>
      <c r="K862" s="90">
        <v>100</v>
      </c>
      <c r="L862" s="116"/>
      <c r="M862" s="106">
        <f t="shared" ref="M862" si="412">L862*I862</f>
        <v>0</v>
      </c>
      <c r="N862" s="56">
        <f>L667*2.2/100</f>
        <v>0</v>
      </c>
      <c r="O862" s="56">
        <f>TRUNC(L667/K667,0)*K667</f>
        <v>0</v>
      </c>
      <c r="P862" s="179">
        <f>L667-O862</f>
        <v>0</v>
      </c>
      <c r="Q862" s="217" t="s">
        <v>955</v>
      </c>
      <c r="R862" s="164" t="s">
        <v>804</v>
      </c>
    </row>
    <row r="863" spans="1:24" s="2" customFormat="1" ht="111.75" customHeight="1" x14ac:dyDescent="0.3">
      <c r="A863" s="6">
        <f t="shared" si="410"/>
        <v>4</v>
      </c>
      <c r="B863" s="14"/>
      <c r="C863" s="142"/>
      <c r="D863" s="36" t="s">
        <v>706</v>
      </c>
      <c r="E863" s="252">
        <v>98</v>
      </c>
      <c r="F863" s="50" t="s">
        <v>956</v>
      </c>
      <c r="G863" s="112">
        <v>4673738097855</v>
      </c>
      <c r="H863" s="65">
        <v>49</v>
      </c>
      <c r="I863" s="182">
        <f t="shared" ref="I863:I871" si="413">ROUND((100-$L$4)/100*H863,1)</f>
        <v>24.5</v>
      </c>
      <c r="J863" s="80" t="s">
        <v>747</v>
      </c>
      <c r="K863" s="90">
        <v>40</v>
      </c>
      <c r="L863" s="116"/>
      <c r="M863" s="106">
        <f t="shared" ref="M863:M871" si="414">L863*I863</f>
        <v>0</v>
      </c>
      <c r="N863" s="56">
        <f>L497*3.8/100</f>
        <v>0</v>
      </c>
      <c r="O863" s="56">
        <f>TRUNC(L497/K497,0)*K497</f>
        <v>0</v>
      </c>
      <c r="P863" s="179">
        <f>L497-O863</f>
        <v>0</v>
      </c>
      <c r="Q863" s="217" t="s">
        <v>1003</v>
      </c>
      <c r="R863" s="164"/>
    </row>
    <row r="864" spans="1:24" s="2" customFormat="1" ht="111.75" customHeight="1" x14ac:dyDescent="0.3">
      <c r="A864" s="6">
        <f t="shared" si="410"/>
        <v>5</v>
      </c>
      <c r="B864" s="14"/>
      <c r="C864" s="142"/>
      <c r="D864" s="36" t="s">
        <v>957</v>
      </c>
      <c r="E864" s="252">
        <v>173</v>
      </c>
      <c r="F864" s="50" t="s">
        <v>978</v>
      </c>
      <c r="G864" s="112">
        <v>9785912822674</v>
      </c>
      <c r="H864" s="65">
        <v>86.5</v>
      </c>
      <c r="I864" s="182">
        <f t="shared" si="413"/>
        <v>43.3</v>
      </c>
      <c r="J864" s="80"/>
      <c r="K864" s="90"/>
      <c r="L864" s="116"/>
      <c r="M864" s="106">
        <f t="shared" si="414"/>
        <v>0</v>
      </c>
      <c r="N864" s="107">
        <f>L76*0.095</f>
        <v>0</v>
      </c>
      <c r="O864" s="56">
        <f>TRUNC(L76/K76,0)*K76</f>
        <v>0</v>
      </c>
      <c r="P864" s="179">
        <f>L76-O864</f>
        <v>0</v>
      </c>
      <c r="Q864" s="217" t="s">
        <v>954</v>
      </c>
      <c r="R864" s="164"/>
    </row>
    <row r="865" spans="1:18" s="2" customFormat="1" ht="111.75" customHeight="1" x14ac:dyDescent="0.3">
      <c r="A865" s="6">
        <f t="shared" si="410"/>
        <v>6</v>
      </c>
      <c r="B865" s="14"/>
      <c r="C865" s="142"/>
      <c r="D865" s="36" t="s">
        <v>959</v>
      </c>
      <c r="E865" s="252">
        <v>88</v>
      </c>
      <c r="F865" s="50" t="s">
        <v>986</v>
      </c>
      <c r="G865" s="112">
        <v>9785000337363</v>
      </c>
      <c r="H865" s="65">
        <v>44</v>
      </c>
      <c r="I865" s="182">
        <f t="shared" si="413"/>
        <v>22</v>
      </c>
      <c r="J865" s="80"/>
      <c r="K865" s="90"/>
      <c r="L865" s="116"/>
      <c r="M865" s="106">
        <f t="shared" si="414"/>
        <v>0</v>
      </c>
      <c r="N865" s="107"/>
      <c r="O865" s="56"/>
      <c r="P865" s="179"/>
      <c r="Q865" s="217" t="s">
        <v>958</v>
      </c>
      <c r="R865" s="164"/>
    </row>
    <row r="866" spans="1:18" s="2" customFormat="1" ht="111.75" customHeight="1" x14ac:dyDescent="0.3">
      <c r="A866" s="6">
        <f t="shared" si="410"/>
        <v>7</v>
      </c>
      <c r="B866" s="14"/>
      <c r="C866" s="142"/>
      <c r="D866" s="36" t="s">
        <v>960</v>
      </c>
      <c r="E866" s="252">
        <v>98</v>
      </c>
      <c r="F866" s="50" t="s">
        <v>956</v>
      </c>
      <c r="G866" s="112">
        <v>4673738097800</v>
      </c>
      <c r="H866" s="65">
        <v>49</v>
      </c>
      <c r="I866" s="182">
        <f t="shared" si="413"/>
        <v>24.5</v>
      </c>
      <c r="J866" s="80"/>
      <c r="K866" s="90"/>
      <c r="L866" s="116"/>
      <c r="M866" s="106">
        <f t="shared" si="414"/>
        <v>0</v>
      </c>
      <c r="N866" s="107"/>
      <c r="O866" s="56"/>
      <c r="P866" s="179"/>
      <c r="Q866" s="217" t="s">
        <v>951</v>
      </c>
      <c r="R866" s="164"/>
    </row>
    <row r="867" spans="1:18" s="2" customFormat="1" ht="111.75" customHeight="1" x14ac:dyDescent="0.3">
      <c r="A867" s="6">
        <f t="shared" si="410"/>
        <v>8</v>
      </c>
      <c r="B867" s="14"/>
      <c r="C867" s="142"/>
      <c r="D867" s="36" t="s">
        <v>345</v>
      </c>
      <c r="E867" s="252">
        <v>90</v>
      </c>
      <c r="F867" s="50" t="s">
        <v>985</v>
      </c>
      <c r="G867" s="112">
        <v>9785912826221</v>
      </c>
      <c r="H867" s="65">
        <v>45</v>
      </c>
      <c r="I867" s="182">
        <f t="shared" si="413"/>
        <v>22.5</v>
      </c>
      <c r="J867" s="80"/>
      <c r="K867" s="90"/>
      <c r="L867" s="116"/>
      <c r="M867" s="106">
        <f t="shared" si="414"/>
        <v>0</v>
      </c>
      <c r="N867" s="107"/>
      <c r="O867" s="56"/>
      <c r="P867" s="179"/>
      <c r="Q867" s="217" t="s">
        <v>951</v>
      </c>
      <c r="R867" s="164"/>
    </row>
    <row r="868" spans="1:18" s="2" customFormat="1" ht="111.75" customHeight="1" x14ac:dyDescent="0.3">
      <c r="A868" s="6">
        <f t="shared" si="410"/>
        <v>9</v>
      </c>
      <c r="B868" s="14"/>
      <c r="C868" s="142"/>
      <c r="D868" s="36" t="s">
        <v>962</v>
      </c>
      <c r="E868" s="252">
        <v>90</v>
      </c>
      <c r="F868" s="50" t="s">
        <v>984</v>
      </c>
      <c r="G868" s="112">
        <v>9785912827792</v>
      </c>
      <c r="H868" s="65">
        <v>45</v>
      </c>
      <c r="I868" s="182">
        <f t="shared" si="413"/>
        <v>22.5</v>
      </c>
      <c r="J868" s="80"/>
      <c r="K868" s="90"/>
      <c r="L868" s="116"/>
      <c r="M868" s="106">
        <f t="shared" si="414"/>
        <v>0</v>
      </c>
      <c r="N868" s="107"/>
      <c r="O868" s="56"/>
      <c r="P868" s="179"/>
      <c r="Q868" s="217" t="s">
        <v>953</v>
      </c>
      <c r="R868" s="164"/>
    </row>
    <row r="869" spans="1:18" s="2" customFormat="1" ht="111.75" customHeight="1" x14ac:dyDescent="0.3">
      <c r="A869" s="6">
        <f t="shared" si="410"/>
        <v>10</v>
      </c>
      <c r="B869" s="14"/>
      <c r="C869" s="142"/>
      <c r="D869" s="36" t="s">
        <v>963</v>
      </c>
      <c r="E869" s="252">
        <v>29</v>
      </c>
      <c r="F869" s="50" t="s">
        <v>983</v>
      </c>
      <c r="G869" s="112">
        <v>9785000335802</v>
      </c>
      <c r="H869" s="65">
        <v>14.5</v>
      </c>
      <c r="I869" s="182">
        <f t="shared" si="413"/>
        <v>7.3</v>
      </c>
      <c r="J869" s="80"/>
      <c r="K869" s="90"/>
      <c r="L869" s="116"/>
      <c r="M869" s="106">
        <f t="shared" si="414"/>
        <v>0</v>
      </c>
      <c r="N869" s="107"/>
      <c r="O869" s="56"/>
      <c r="P869" s="179"/>
      <c r="Q869" s="217" t="s">
        <v>955</v>
      </c>
      <c r="R869" s="164"/>
    </row>
    <row r="870" spans="1:18" s="2" customFormat="1" ht="111.75" customHeight="1" x14ac:dyDescent="0.3">
      <c r="A870" s="6">
        <f t="shared" si="410"/>
        <v>11</v>
      </c>
      <c r="B870" s="14"/>
      <c r="C870" s="142"/>
      <c r="D870" s="36" t="s">
        <v>362</v>
      </c>
      <c r="E870" s="252">
        <v>26</v>
      </c>
      <c r="F870" s="50" t="s">
        <v>980</v>
      </c>
      <c r="G870" s="112">
        <v>9785912824241</v>
      </c>
      <c r="H870" s="65">
        <v>13</v>
      </c>
      <c r="I870" s="182">
        <f t="shared" si="413"/>
        <v>6.5</v>
      </c>
      <c r="J870" s="80"/>
      <c r="K870" s="90"/>
      <c r="L870" s="116"/>
      <c r="M870" s="106">
        <f t="shared" si="414"/>
        <v>0</v>
      </c>
      <c r="N870" s="107"/>
      <c r="O870" s="56"/>
      <c r="P870" s="179"/>
      <c r="Q870" s="217" t="s">
        <v>952</v>
      </c>
      <c r="R870" s="164"/>
    </row>
    <row r="871" spans="1:18" s="2" customFormat="1" ht="111.75" customHeight="1" x14ac:dyDescent="0.3">
      <c r="A871" s="6">
        <f t="shared" si="410"/>
        <v>12</v>
      </c>
      <c r="B871" s="14"/>
      <c r="C871" s="142"/>
      <c r="D871" s="36" t="s">
        <v>964</v>
      </c>
      <c r="E871" s="252">
        <v>50</v>
      </c>
      <c r="F871" s="50" t="s">
        <v>982</v>
      </c>
      <c r="G871" s="112">
        <v>9785912821585</v>
      </c>
      <c r="H871" s="65">
        <v>25</v>
      </c>
      <c r="I871" s="182">
        <f t="shared" si="413"/>
        <v>12.5</v>
      </c>
      <c r="J871" s="80"/>
      <c r="K871" s="90"/>
      <c r="L871" s="116"/>
      <c r="M871" s="106">
        <f t="shared" si="414"/>
        <v>0</v>
      </c>
      <c r="N871" s="107"/>
      <c r="O871" s="56"/>
      <c r="P871" s="179"/>
      <c r="Q871" s="217" t="s">
        <v>955</v>
      </c>
      <c r="R871"/>
    </row>
    <row r="872" spans="1:18" x14ac:dyDescent="0.3">
      <c r="A872" s="11"/>
      <c r="B872" s="18"/>
      <c r="C872" s="32"/>
      <c r="D872" s="43"/>
      <c r="E872" s="43"/>
      <c r="F872" s="327"/>
      <c r="G872" s="327"/>
      <c r="H872" s="327"/>
      <c r="I872" s="327"/>
      <c r="J872" s="328" t="s">
        <v>632</v>
      </c>
      <c r="K872" s="328"/>
      <c r="L872" s="143">
        <f>SUM(L11:L871)</f>
        <v>0</v>
      </c>
      <c r="M872" s="130">
        <f>SUM(M11:M871)</f>
        <v>0</v>
      </c>
      <c r="N872" s="218">
        <f>SUM(M11:M871)</f>
        <v>0</v>
      </c>
      <c r="O872" s="56"/>
      <c r="P872" s="179"/>
    </row>
    <row r="873" spans="1:18" x14ac:dyDescent="0.3">
      <c r="A873" s="11"/>
      <c r="B873" s="18"/>
      <c r="C873" s="32"/>
      <c r="D873" s="43"/>
      <c r="E873" s="43"/>
      <c r="F873" s="327" t="s">
        <v>746</v>
      </c>
      <c r="G873" s="327"/>
      <c r="H873" s="327"/>
      <c r="I873" s="327"/>
      <c r="J873" s="84"/>
      <c r="K873" s="84"/>
      <c r="L873" s="144"/>
    </row>
    <row r="874" spans="1:18" x14ac:dyDescent="0.3">
      <c r="B874" s="19"/>
      <c r="D874" s="44"/>
      <c r="E874" s="44"/>
      <c r="F874" s="114" t="s">
        <v>534</v>
      </c>
      <c r="L874" s="144"/>
    </row>
  </sheetData>
  <mergeCells count="175">
    <mergeCell ref="A858:I858"/>
    <mergeCell ref="F853:K853"/>
    <mergeCell ref="F850:K850"/>
    <mergeCell ref="A850:D850"/>
    <mergeCell ref="A853:D853"/>
    <mergeCell ref="A687:D687"/>
    <mergeCell ref="A671:D671"/>
    <mergeCell ref="A453:D453"/>
    <mergeCell ref="F453:K453"/>
    <mergeCell ref="A395:D395"/>
    <mergeCell ref="A383:D383"/>
    <mergeCell ref="F273:K273"/>
    <mergeCell ref="A223:D223"/>
    <mergeCell ref="A211:D211"/>
    <mergeCell ref="A163:K163"/>
    <mergeCell ref="F94:K94"/>
    <mergeCell ref="A157:D157"/>
    <mergeCell ref="F157:K157"/>
    <mergeCell ref="C434:D434"/>
    <mergeCell ref="F434:K434"/>
    <mergeCell ref="A772:D772"/>
    <mergeCell ref="A755:D755"/>
    <mergeCell ref="A749:D749"/>
    <mergeCell ref="A722:D722"/>
    <mergeCell ref="A719:D719"/>
    <mergeCell ref="A701:D701"/>
    <mergeCell ref="A611:D611"/>
    <mergeCell ref="A642:D642"/>
    <mergeCell ref="A588:D588"/>
    <mergeCell ref="C561:D561"/>
    <mergeCell ref="A484:D484"/>
    <mergeCell ref="C536:D536"/>
    <mergeCell ref="D578:J578"/>
    <mergeCell ref="F478:K478"/>
    <mergeCell ref="A126:D126"/>
    <mergeCell ref="A112:D112"/>
    <mergeCell ref="F873:I873"/>
    <mergeCell ref="J872:K872"/>
    <mergeCell ref="F872:I872"/>
    <mergeCell ref="F524:K524"/>
    <mergeCell ref="F836:K836"/>
    <mergeCell ref="F776:K776"/>
    <mergeCell ref="F701:K701"/>
    <mergeCell ref="F671:K671"/>
    <mergeCell ref="F676:K676"/>
    <mergeCell ref="F755:K755"/>
    <mergeCell ref="F799:K799"/>
    <mergeCell ref="F623:K623"/>
    <mergeCell ref="F561:K561"/>
    <mergeCell ref="F532:K532"/>
    <mergeCell ref="F749:K749"/>
    <mergeCell ref="F642:K642"/>
    <mergeCell ref="F772:K772"/>
    <mergeCell ref="A721:K721"/>
    <mergeCell ref="A676:D676"/>
    <mergeCell ref="F571:K571"/>
    <mergeCell ref="F555:K555"/>
    <mergeCell ref="F588:K588"/>
    <mergeCell ref="A577:K577"/>
    <mergeCell ref="A836:D836"/>
    <mergeCell ref="A799:D799"/>
    <mergeCell ref="C442:D442"/>
    <mergeCell ref="A94:D94"/>
    <mergeCell ref="A146:D146"/>
    <mergeCell ref="F117:K117"/>
    <mergeCell ref="F339:K339"/>
    <mergeCell ref="F70:K70"/>
    <mergeCell ref="A70:D70"/>
    <mergeCell ref="F173:K173"/>
    <mergeCell ref="A305:D305"/>
    <mergeCell ref="F305:K305"/>
    <mergeCell ref="F419:K419"/>
    <mergeCell ref="F395:K395"/>
    <mergeCell ref="F376:K376"/>
    <mergeCell ref="F78:K78"/>
    <mergeCell ref="A78:D78"/>
    <mergeCell ref="A135:D135"/>
    <mergeCell ref="A117:D117"/>
    <mergeCell ref="F112:K112"/>
    <mergeCell ref="F135:K135"/>
    <mergeCell ref="F126:K126"/>
    <mergeCell ref="F103:K103"/>
    <mergeCell ref="A103:D103"/>
    <mergeCell ref="A83:K83"/>
    <mergeCell ref="F223:K223"/>
    <mergeCell ref="F264:K264"/>
    <mergeCell ref="A84:J84"/>
    <mergeCell ref="F85:K85"/>
    <mergeCell ref="F143:K143"/>
    <mergeCell ref="F195:K195"/>
    <mergeCell ref="A195:D195"/>
    <mergeCell ref="A173:D173"/>
    <mergeCell ref="F146:K146"/>
    <mergeCell ref="F239:K239"/>
    <mergeCell ref="F211:K211"/>
    <mergeCell ref="A143:D143"/>
    <mergeCell ref="A85:D85"/>
    <mergeCell ref="A238:K238"/>
    <mergeCell ref="F255:K255"/>
    <mergeCell ref="F164:K164"/>
    <mergeCell ref="A164:D164"/>
    <mergeCell ref="A776:D776"/>
    <mergeCell ref="A555:D555"/>
    <mergeCell ref="C532:D532"/>
    <mergeCell ref="F536:K536"/>
    <mergeCell ref="F665:K665"/>
    <mergeCell ref="A670:K670"/>
    <mergeCell ref="C564:D564"/>
    <mergeCell ref="F719:K719"/>
    <mergeCell ref="F611:K611"/>
    <mergeCell ref="C556:D556"/>
    <mergeCell ref="A571:D571"/>
    <mergeCell ref="F722:K722"/>
    <mergeCell ref="F687:K687"/>
    <mergeCell ref="C306:D306"/>
    <mergeCell ref="C367:D367"/>
    <mergeCell ref="F367:K367"/>
    <mergeCell ref="C525:D525"/>
    <mergeCell ref="A478:D478"/>
    <mergeCell ref="F325:J325"/>
    <mergeCell ref="F383:K383"/>
    <mergeCell ref="A491:D491"/>
    <mergeCell ref="F491:K491"/>
    <mergeCell ref="F484:K484"/>
    <mergeCell ref="A524:D524"/>
    <mergeCell ref="F486:K486"/>
    <mergeCell ref="F356:K356"/>
    <mergeCell ref="C357:D357"/>
    <mergeCell ref="C362:D362"/>
    <mergeCell ref="B420:D420"/>
    <mergeCell ref="F362:K362"/>
    <mergeCell ref="C314:D314"/>
    <mergeCell ref="A356:D356"/>
    <mergeCell ref="F455:K455"/>
    <mergeCell ref="F442:K442"/>
    <mergeCell ref="A394:I394"/>
    <mergeCell ref="A452:K452"/>
    <mergeCell ref="A455:D455"/>
    <mergeCell ref="C431:D431"/>
    <mergeCell ref="F431:K431"/>
    <mergeCell ref="A419:D419"/>
    <mergeCell ref="A376:D376"/>
    <mergeCell ref="L5:M5"/>
    <mergeCell ref="L6:M6"/>
    <mergeCell ref="L7:M7"/>
    <mergeCell ref="A32:D32"/>
    <mergeCell ref="F32:K32"/>
    <mergeCell ref="E5:G6"/>
    <mergeCell ref="F19:K19"/>
    <mergeCell ref="A9:K9"/>
    <mergeCell ref="F10:K10"/>
    <mergeCell ref="A10:E10"/>
    <mergeCell ref="F40:K40"/>
    <mergeCell ref="B40:E40"/>
    <mergeCell ref="F47:K47"/>
    <mergeCell ref="A47:E47"/>
    <mergeCell ref="A42:D42"/>
    <mergeCell ref="F42:K42"/>
    <mergeCell ref="A49:K49"/>
    <mergeCell ref="A50:D50"/>
    <mergeCell ref="F50:K50"/>
    <mergeCell ref="A57:D57"/>
    <mergeCell ref="F57:K57"/>
    <mergeCell ref="A59:D59"/>
    <mergeCell ref="F59:K59"/>
    <mergeCell ref="F314:K314"/>
    <mergeCell ref="A19:D19"/>
    <mergeCell ref="A35:D35"/>
    <mergeCell ref="F35:K35"/>
    <mergeCell ref="A68:D68"/>
    <mergeCell ref="F68:K68"/>
    <mergeCell ref="A64:D64"/>
    <mergeCell ref="F64:K64"/>
    <mergeCell ref="F288:K288"/>
    <mergeCell ref="A288:D288"/>
  </mergeCells>
  <dataValidations xWindow="1234" yWindow="769" count="1">
    <dataValidation type="whole" operator="equal" allowBlank="1" showInputMessage="1" showErrorMessage="1" error="Количество указывайте в блоке БРЕНДЫ" prompt="Количество указывайте в блоке БРЕНДЫ" sqref="O18:P37 M32 N50:P50 N143 M19 M9:P9 O69:P69 O263:P263">
      <formula1>0</formula1>
    </dataValidation>
  </dataValidations>
  <hyperlinks>
    <hyperlink ref="D220" r:id="rId1"/>
    <hyperlink ref="D219" r:id="rId2"/>
    <hyperlink ref="D216" r:id="rId3"/>
    <hyperlink ref="D197" r:id="rId4"/>
    <hyperlink ref="D457" r:id="rId5" tooltip="Посмотреть обложку"/>
    <hyperlink ref="D474" r:id="rId6"/>
    <hyperlink ref="D22" r:id="rId7"/>
    <hyperlink ref="D24" r:id="rId8"/>
    <hyperlink ref="D25" r:id="rId9"/>
    <hyperlink ref="D26" r:id="rId10"/>
    <hyperlink ref="D27" r:id="rId11"/>
    <hyperlink ref="D29" r:id="rId12"/>
    <hyperlink ref="D30" r:id="rId13"/>
    <hyperlink ref="D31" r:id="rId14"/>
    <hyperlink ref="D284" r:id="rId15"/>
    <hyperlink ref="D283" r:id="rId16"/>
    <hyperlink ref="D282" r:id="rId17"/>
    <hyperlink ref="D278" r:id="rId18"/>
    <hyperlink ref="D324" r:id="rId19"/>
    <hyperlink ref="D353" r:id="rId20"/>
    <hyperlink ref="D317" r:id="rId21"/>
    <hyperlink ref="D327" r:id="rId22"/>
    <hyperlink ref="D341" r:id="rId23"/>
    <hyperlink ref="D344" r:id="rId24"/>
    <hyperlink ref="D596" r:id="rId25"/>
    <hyperlink ref="D590" r:id="rId26"/>
    <hyperlink ref="D172" r:id="rId27"/>
    <hyperlink ref="D171" r:id="rId28"/>
    <hyperlink ref="D170" r:id="rId29"/>
    <hyperlink ref="D169" r:id="rId30"/>
    <hyperlink ref="D168" r:id="rId31"/>
    <hyperlink ref="D166" r:id="rId32"/>
    <hyperlink ref="D167" r:id="rId33"/>
    <hyperlink ref="D165" r:id="rId34"/>
    <hyperlink ref="D483" r:id="rId35"/>
    <hyperlink ref="D479" r:id="rId36"/>
    <hyperlink ref="D829" r:id="rId37"/>
    <hyperlink ref="D828" r:id="rId38"/>
    <hyperlink ref="D827" r:id="rId39"/>
    <hyperlink ref="D826" r:id="rId40"/>
    <hyperlink ref="D815" r:id="rId41"/>
    <hyperlink ref="D802" r:id="rId42"/>
    <hyperlink ref="D786" r:id="rId43"/>
    <hyperlink ref="D787" r:id="rId44"/>
    <hyperlink ref="D788" r:id="rId45"/>
    <hyperlink ref="D785" r:id="rId46"/>
    <hyperlink ref="D781" r:id="rId47"/>
    <hyperlink ref="D782" r:id="rId48"/>
    <hyperlink ref="D783" r:id="rId49"/>
    <hyperlink ref="D784" r:id="rId50"/>
    <hyperlink ref="D672" r:id="rId51"/>
    <hyperlink ref="D664" r:id="rId52"/>
    <hyperlink ref="D620" r:id="rId53"/>
    <hyperlink ref="D606" r:id="rId54"/>
    <hyperlink ref="D593" r:id="rId55"/>
    <hyperlink ref="D548" r:id="rId56"/>
    <hyperlink ref="D540" r:id="rId57"/>
    <hyperlink ref="D485" r:id="rId58"/>
    <hyperlink ref="D437" r:id="rId59"/>
    <hyperlink ref="D422" r:id="rId60"/>
    <hyperlink ref="D365" r:id="rId61"/>
    <hyperlink ref="D360" r:id="rId62"/>
    <hyperlink ref="D295" r:id="rId63"/>
    <hyperlink ref="D533" r:id="rId64"/>
    <hyperlink ref="D347" r:id="rId65" tooltip="Посмотреть обложку"/>
    <hyperlink ref="D849" r:id="rId66"/>
    <hyperlink ref="D848" r:id="rId67"/>
    <hyperlink ref="D847" r:id="rId68"/>
    <hyperlink ref="D844" r:id="rId69"/>
    <hyperlink ref="D842" r:id="rId70"/>
    <hyperlink ref="D841" r:id="rId71"/>
    <hyperlink ref="D838" r:id="rId72"/>
    <hyperlink ref="D837" r:id="rId73"/>
    <hyperlink ref="D846" r:id="rId74"/>
    <hyperlink ref="D843" r:id="rId75" tooltip="Посмотреть обложку"/>
    <hyperlink ref="D186" r:id="rId76"/>
    <hyperlink ref="D438" r:id="rId77" tooltip="Посмотреть обложку"/>
    <hyperlink ref="D461" r:id="rId78" tooltip="Посмотреть обложку"/>
    <hyperlink ref="D447" r:id="rId79"/>
    <hyperlink ref="D397" r:id="rId80"/>
    <hyperlink ref="D734" r:id="rId81" tooltip="Посмотреть обложку"/>
    <hyperlink ref="D728" r:id="rId82" tooltip="Посмотреть обложку"/>
    <hyperlink ref="D725" r:id="rId83" tooltip="Посмотреть обложку"/>
    <hyperlink ref="D724" r:id="rId84" tooltip="Посмотреть обложку"/>
    <hyperlink ref="D714" r:id="rId85" tooltip="Посмотреть обложку"/>
    <hyperlink ref="D530" r:id="rId86"/>
    <hyperlink ref="D584" r:id="rId87"/>
    <hyperlink ref="D423" r:id="rId88"/>
    <hyperlink ref="D82" r:id="rId89"/>
    <hyperlink ref="D81" r:id="rId90"/>
    <hyperlink ref="D80" r:id="rId91"/>
    <hyperlink ref="D234" r:id="rId92"/>
    <hyperlink ref="D366" r:id="rId93" tooltip="Посмотреть обложку"/>
    <hyperlink ref="D361" r:id="rId94" tooltip="Посмотреть обложку"/>
    <hyperlink ref="D373" r:id="rId95"/>
    <hyperlink ref="D372" r:id="rId96"/>
    <hyperlink ref="D363" r:id="rId97" tooltip="Посмотреть обложку"/>
    <hyperlink ref="D572" r:id="rId98" tooltip="Посмотреть обложку"/>
    <hyperlink ref="D369" r:id="rId99" tooltip="Посмотреть обложку"/>
    <hyperlink ref="D358" r:id="rId100" tooltip="Посмотреть обложку"/>
    <hyperlink ref="D272" r:id="rId101"/>
    <hyperlink ref="D261" r:id="rId102"/>
    <hyperlink ref="D268" r:id="rId103"/>
    <hyperlink ref="D259" r:id="rId104"/>
    <hyperlink ref="D243" r:id="rId105"/>
    <hyperlink ref="D156" r:id="rId106" tooltip="Посмотреть обложку"/>
    <hyperlink ref="D154" r:id="rId107" tooltip="Посмотреть обложку"/>
    <hyperlink ref="D151" r:id="rId108" tooltip="Посмотреть обложку"/>
    <hyperlink ref="D149" r:id="rId109" tooltip="Посмотреть обложку"/>
    <hyperlink ref="D150" r:id="rId110" tooltip="Посмотреть обложку"/>
    <hyperlink ref="D148" r:id="rId111" tooltip="Посмотреть обложку"/>
    <hyperlink ref="D147" r:id="rId112" tooltip="Посмотреть обложку"/>
    <hyperlink ref="D643" r:id="rId113" tooltip="Посмотреть обложку"/>
    <hyperlink ref="D647" r:id="rId114" tooltip="Посмотреть обложку"/>
    <hyperlink ref="D659" r:id="rId115" tooltip="Посмотреть обложку"/>
    <hyperlink ref="D658" r:id="rId116" tooltip="Посмотреть обложку"/>
    <hyperlink ref="D655" r:id="rId117" tooltip="Посмотреть обложку"/>
    <hyperlink ref="D463" r:id="rId118" tooltip="Посмотреть обложку"/>
    <hyperlink ref="D466" r:id="rId119"/>
    <hyperlink ref="D467" r:id="rId120"/>
    <hyperlink ref="D398" r:id="rId121" tooltip="Посмотреть обложку"/>
    <hyperlink ref="D412" r:id="rId122"/>
    <hyperlink ref="D417" r:id="rId123" tooltip="Посмотреть обложку"/>
    <hyperlink ref="D178" r:id="rId124"/>
    <hyperlink ref="D185" r:id="rId125"/>
    <hyperlink ref="D181" r:id="rId126"/>
    <hyperlink ref="D179" r:id="rId127"/>
    <hyperlink ref="D648" r:id="rId128" tooltip="Посмотреть обложку"/>
    <hyperlink ref="D193" r:id="rId129"/>
    <hyperlink ref="D191" r:id="rId130"/>
    <hyperlink ref="D177" r:id="rId131"/>
    <hyperlink ref="D174" r:id="rId132"/>
    <hyperlink ref="D335" r:id="rId133"/>
    <hyperlink ref="D675" r:id="rId134"/>
    <hyperlink ref="D333" r:id="rId135"/>
    <hyperlink ref="D330" r:id="rId136" tooltip="Посмотреть обложку"/>
    <hyperlink ref="D346" r:id="rId137" tooltip="Посмотреть обложку"/>
    <hyperlink ref="D446" r:id="rId138" tooltip="Посмотреть обложку"/>
    <hyperlink ref="D585" r:id="rId139" tooltip="Посмотреть обложку"/>
    <hyperlink ref="D308" r:id="rId140" tooltip="Посмотреть обложку"/>
    <hyperlink ref="D332" r:id="rId141" tooltip="Посмотреть обложку"/>
    <hyperlink ref="D311" r:id="rId142" tooltip="Посмотреть обложку"/>
    <hyperlink ref="D633" r:id="rId143" tooltip="Посмотреть обложку"/>
    <hyperlink ref="D448" r:id="rId144" tooltip="Посмотреть обложку"/>
    <hyperlink ref="D77" r:id="rId145"/>
    <hyperlink ref="D104" r:id="rId146"/>
    <hyperlink ref="D111" r:id="rId147"/>
    <hyperlink ref="D105" r:id="rId148"/>
    <hyperlink ref="D107" r:id="rId149"/>
    <hyperlink ref="D863" r:id="rId150"/>
    <hyperlink ref="D76" r:id="rId151"/>
    <hyperlink ref="D72" r:id="rId152"/>
    <hyperlink ref="D459" r:id="rId153" tooltip="Посмотреть обложку"/>
    <hyperlink ref="D473" r:id="rId154"/>
    <hyperlink ref="D110" r:id="rId155"/>
    <hyperlink ref="D109" r:id="rId156"/>
    <hyperlink ref="D108" r:id="rId157"/>
    <hyperlink ref="D106" r:id="rId158"/>
    <hyperlink ref="D775" r:id="rId159" tooltip="Посмотреть обложку"/>
    <hyperlink ref="D790" r:id="rId160" tooltip="Посмотреть обложку"/>
    <hyperlink ref="D792" r:id="rId161" tooltip="Посмотреть обложку"/>
    <hyperlink ref="D789" r:id="rId162" tooltip="Посмотреть обложку"/>
    <hyperlink ref="D794" r:id="rId163" tooltip="Посмотреть обложку"/>
    <hyperlink ref="D773" r:id="rId164" tooltip="Посмотреть обложку"/>
    <hyperlink ref="D774" r:id="rId165" tooltip="Посмотреть обложку"/>
    <hyperlink ref="D777" r:id="rId166" tooltip="Посмотреть обложку"/>
    <hyperlink ref="D66" r:id="rId167" tooltip="Посмотреть обложку"/>
    <hyperlink ref="D65" r:id="rId168" tooltip="Посмотреть обложку"/>
    <hyperlink ref="D793" r:id="rId169"/>
    <hyperlink ref="D67" r:id="rId170" tooltip="Посмотреть обложку"/>
    <hyperlink ref="D796" r:id="rId171" tooltip="Посмотреть обложку"/>
    <hyperlink ref="D797" r:id="rId172" tooltip="Посмотреть обложку"/>
    <hyperlink ref="D798" r:id="rId173" tooltip="Посмотреть обложку"/>
    <hyperlink ref="D791" r:id="rId174" tooltip="Посмотреть обложку"/>
    <hyperlink ref="D795" r:id="rId175" tooltip="Посмотреть обложку"/>
    <hyperlink ref="D750" r:id="rId176" tooltip="Посмотреть обложку"/>
    <hyperlink ref="D753" r:id="rId177" tooltip="Посмотреть обложку"/>
    <hyperlink ref="D751" r:id="rId178" tooltip="Посмотреть обложку"/>
    <hyperlink ref="D752" r:id="rId179" tooltip="Посмотреть обложку"/>
    <hyperlink ref="D754" r:id="rId180" tooltip="Посмотреть обложку"/>
    <hyperlink ref="D720" r:id="rId181" tooltip="Посмотреть обложку"/>
    <hyperlink ref="D430" r:id="rId182"/>
    <hyperlink ref="D450" r:id="rId183"/>
    <hyperlink ref="D432" r:id="rId184"/>
    <hyperlink ref="D424" r:id="rId185"/>
    <hyperlink ref="D329" r:id="rId186"/>
    <hyperlink ref="D326" r:id="rId187"/>
    <hyperlink ref="D194" r:id="rId188"/>
    <hyperlink ref="D192" r:id="rId189"/>
    <hyperlink ref="D182" r:id="rId190"/>
    <hyperlink ref="D175" r:id="rId191"/>
    <hyperlink ref="D747" r:id="rId192"/>
    <hyperlink ref="D741" r:id="rId193"/>
    <hyperlink ref="D737" r:id="rId194"/>
    <hyperlink ref="D735" r:id="rId195"/>
    <hyperlink ref="D731" r:id="rId196"/>
    <hyperlink ref="D75" r:id="rId197"/>
    <hyperlink ref="D74" r:id="rId198"/>
    <hyperlink ref="D73" r:id="rId199"/>
    <hyperlink ref="D71" r:id="rId200"/>
    <hyperlink ref="D189" r:id="rId201"/>
    <hyperlink ref="D254" r:id="rId202"/>
    <hyperlink ref="D645" r:id="rId203"/>
    <hyperlink ref="D218" r:id="rId204"/>
    <hyperlink ref="D217" r:id="rId205"/>
    <hyperlink ref="D253" r:id="rId206"/>
    <hyperlink ref="D251" r:id="rId207"/>
    <hyperlink ref="D250" r:id="rId208"/>
    <hyperlink ref="D247" r:id="rId209"/>
    <hyperlink ref="D240" r:id="rId210"/>
    <hyperlink ref="D560" r:id="rId211"/>
    <hyperlink ref="D563" r:id="rId212"/>
    <hyperlink ref="D266" r:id="rId213"/>
    <hyperlink ref="D265" r:id="rId214"/>
    <hyperlink ref="D260" r:id="rId215"/>
    <hyperlink ref="D277" r:id="rId216"/>
    <hyperlink ref="D663" r:id="rId217" tooltip="Посмотреть обложку"/>
    <hyperlink ref="D660" r:id="rId218"/>
    <hyperlink ref="D656" r:id="rId219"/>
    <hyperlink ref="D650" r:id="rId220"/>
    <hyperlink ref="D640" r:id="rId221"/>
    <hyperlink ref="D635" r:id="rId222"/>
    <hyperlink ref="D338" r:id="rId223"/>
    <hyperlink ref="D307" r:id="rId224"/>
    <hyperlink ref="D429" r:id="rId225"/>
    <hyperlink ref="D427" r:id="rId226"/>
    <hyperlink ref="D449" r:id="rId227"/>
    <hyperlink ref="D435" r:id="rId228"/>
    <hyperlink ref="D421" r:id="rId229"/>
    <hyperlink ref="D542" r:id="rId230"/>
    <hyperlink ref="D526" r:id="rId231"/>
    <hyperlink ref="D523" r:id="rId232"/>
    <hyperlink ref="D221" r:id="rId233"/>
    <hyperlink ref="D222" r:id="rId234"/>
    <hyperlink ref="D215" r:id="rId235"/>
    <hyperlink ref="D214" r:id="rId236"/>
    <hyperlink ref="D213" r:id="rId237"/>
    <hyperlink ref="D212" r:id="rId238"/>
    <hyperlink ref="D244" r:id="rId239"/>
    <hyperlink ref="D279" r:id="rId240"/>
    <hyperlink ref="D281" r:id="rId241"/>
    <hyperlink ref="D257" r:id="rId242"/>
    <hyperlink ref="D258" r:id="rId243"/>
    <hyperlink ref="D246" r:id="rId244"/>
    <hyperlink ref="D252" r:id="rId245"/>
    <hyperlink ref="D242" r:id="rId246"/>
    <hyperlink ref="D248" r:id="rId247"/>
    <hyperlink ref="D280" r:id="rId248"/>
    <hyperlink ref="D262" r:id="rId249"/>
    <hyperlink ref="D271" r:id="rId250"/>
    <hyperlink ref="D249" r:id="rId251"/>
    <hyperlink ref="D245" r:id="rId252"/>
    <hyperlink ref="D241" r:id="rId253"/>
    <hyperlink ref="D287" r:id="rId254" tooltip="Посмотреть обложку"/>
    <hyperlink ref="D286" r:id="rId255" tooltip="Посмотреть обложку"/>
    <hyperlink ref="D406" r:id="rId256"/>
    <hyperlink ref="D595" r:id="rId257"/>
    <hyperlink ref="D594" r:id="rId258"/>
    <hyperlink ref="D115" r:id="rId259"/>
    <hyperlink ref="D69" r:id="rId260"/>
    <hyperlink ref="D114" r:id="rId261"/>
    <hyperlink ref="D113" r:id="rId262"/>
    <hyperlink ref="D662" r:id="rId263" tooltip="Посмотреть обложку"/>
    <hyperlink ref="D605" r:id="rId264"/>
    <hyperlink ref="D602" r:id="rId265" tooltip="Посмотреть обложку"/>
    <hyperlink ref="D592" r:id="rId266"/>
    <hyperlink ref="D813" r:id="rId267" tooltip="Посмотреть обложку"/>
    <hyperlink ref="D812" r:id="rId268" tooltip="Посмотреть обложку"/>
    <hyperlink ref="D807" r:id="rId269" tooltip="Посмотреть обложку"/>
    <hyperlink ref="D801" r:id="rId270" tooltip="Посмотреть обложку"/>
    <hyperlink ref="D803" r:id="rId271" tooltip="Посмотреть обложку"/>
    <hyperlink ref="D800" r:id="rId272" tooltip="Посмотреть обложку"/>
    <hyperlink ref="D619" r:id="rId273" tooltip="Посмотреть обложку"/>
    <hyperlink ref="D504" r:id="rId274"/>
    <hyperlink ref="D506" r:id="rId275"/>
    <hyperlink ref="D183" r:id="rId276"/>
    <hyperlink ref="D603" r:id="rId277" tooltip="Посмотреть обложку"/>
    <hyperlink ref="D598" r:id="rId278"/>
    <hyperlink ref="D520" r:id="rId279"/>
    <hyperlink ref="D507" r:id="rId280"/>
    <hyperlink ref="D615" r:id="rId281"/>
    <hyperlink ref="D621" r:id="rId282"/>
    <hyperlink ref="D617" r:id="rId283"/>
    <hyperlink ref="D618" r:id="rId284"/>
    <hyperlink ref="D350" r:id="rId285"/>
    <hyperlink ref="D184" r:id="rId286"/>
    <hyperlink ref="D811" r:id="rId287" tooltip="Посмотреть обложку"/>
    <hyperlink ref="D631" r:id="rId288"/>
    <hyperlink ref="D405" r:id="rId289"/>
    <hyperlink ref="D299" r:id="rId290"/>
    <hyperlink ref="D294" r:id="rId291"/>
    <hyperlink ref="D291" r:id="rId292"/>
    <hyperlink ref="D290" r:id="rId293"/>
    <hyperlink ref="D535" r:id="rId294"/>
    <hyperlink ref="D534" r:id="rId295"/>
    <hyperlink ref="D319" r:id="rId296" tooltip="Посмотреть обложку"/>
    <hyperlink ref="D125" r:id="rId297"/>
    <hyperlink ref="D124" r:id="rId298"/>
    <hyperlink ref="D123" r:id="rId299"/>
    <hyperlink ref="D122" r:id="rId300"/>
    <hyperlink ref="D121" r:id="rId301"/>
    <hyperlink ref="D120" r:id="rId302"/>
    <hyperlink ref="D119" r:id="rId303"/>
    <hyperlink ref="D118" r:id="rId304"/>
    <hyperlink ref="D334" r:id="rId305"/>
    <hyperlink ref="D320" r:id="rId306"/>
    <hyperlink ref="D345" r:id="rId307"/>
    <hyperlink ref="D328" r:id="rId308"/>
    <hyperlink ref="D342" r:id="rId309"/>
    <hyperlink ref="D575" r:id="rId310" tooltip="Посмотреть обложку"/>
    <hyperlink ref="D573" r:id="rId311" tooltip="Просмотреть обложку"/>
    <hyperlink ref="D574" r:id="rId312" tooltip="Просмотреть обложку"/>
    <hyperlink ref="D576" r:id="rId313" tooltip="Просмотреть обложку"/>
    <hyperlink ref="D364" r:id="rId314" tooltip="Просмотреть обложку"/>
    <hyperlink ref="D374" r:id="rId315" tooltip="Посмотеть обложку"/>
    <hyperlink ref="D370" r:id="rId316" tooltip="Посмотреть обложку"/>
    <hyperlink ref="D302" r:id="rId317" tooltip="Посмотреть обложку"/>
    <hyperlink ref="D301" r:id="rId318" tooltip="Посмотреть обложку"/>
    <hyperlink ref="D297" r:id="rId319" tooltip="Посмотреть обложку"/>
    <hyperlink ref="D296" r:id="rId320" tooltip="Посмотреть обложку"/>
    <hyperlink ref="D582" r:id="rId321" tooltip="Посмотреть обложку"/>
    <hyperlink ref="D651" r:id="rId322" tooltip="Посмотреть обложку"/>
    <hyperlink ref="D583" r:id="rId323" tooltip="Посмотреть обложку"/>
    <hyperlink ref="D654" r:id="rId324" tooltip="Посмотреть обложку"/>
    <hyperlink ref="D649" r:id="rId325" tooltip="Посмотреть обложку"/>
    <hyperlink ref="D646" r:id="rId326" tooltip="Посмотреть обложку"/>
    <hyperlink ref="D653" r:id="rId327" tooltip="Посмотреть обложку"/>
    <hyperlink ref="D293" r:id="rId328" tooltip="Посмотреть обложку"/>
    <hyperlink ref="D745" r:id="rId329" tooltip="Посмотреть обложку"/>
    <hyperlink ref="D462" r:id="rId330" tooltip="Посмотреть обложку"/>
    <hyperlink ref="D465" r:id="rId331" tooltip="Посмотреть обложку"/>
    <hyperlink ref="D464" r:id="rId332" tooltip="Посмотреть обложку"/>
    <hyperlink ref="D840" r:id="rId333" tooltip="Посмотреть обложку"/>
    <hyperlink ref="D810" r:id="rId334" tooltip="Посмотреть обложку"/>
    <hyperlink ref="D809" r:id="rId335" tooltip="Посмотреть обложку"/>
    <hyperlink ref="D808" r:id="rId336" tooltip="Посмотреть обложку"/>
    <hyperlink ref="D839" r:id="rId337" tooltip="Посмотреть обложку"/>
    <hyperlink ref="D814" r:id="rId338" tooltip="Посмотреть обложку"/>
    <hyperlink ref="D805" r:id="rId339" tooltip="Посмотреть обложку"/>
    <hyperlink ref="D816" r:id="rId340" tooltip="Посмотреть обложку"/>
    <hyperlink ref="D817" r:id="rId341" tooltip="Посмотреть обложку"/>
    <hyperlink ref="D845" r:id="rId342" tooltip="Посмотреть обложку"/>
    <hyperlink ref="D806" r:id="rId343" tooltip="Посмотреть обложку"/>
    <hyperlink ref="D804" r:id="rId344" tooltip="Посмотреть обложку"/>
    <hyperlink ref="D834" r:id="rId345" tooltip="Посмотреть обложку"/>
    <hyperlink ref="D831" r:id="rId346" tooltip="Посмотреть обложку"/>
    <hyperlink ref="D835" r:id="rId347" tooltip="Посмотреть обложку"/>
    <hyperlink ref="D832" r:id="rId348" tooltip="Посмотреть обложку"/>
    <hyperlink ref="D833" r:id="rId349" tooltip="Посмотреть обложку"/>
    <hyperlink ref="D830" r:id="rId350" tooltip="Посмотреть обложку"/>
    <hyperlink ref="D818" r:id="rId351"/>
    <hyperlink ref="D819" r:id="rId352"/>
    <hyperlink ref="D820" r:id="rId353" tooltip="Посмотреть обложку"/>
    <hyperlink ref="D821" r:id="rId354" tooltip="Посмотреть обложку"/>
    <hyperlink ref="D825" r:id="rId355" tooltip="Посмотреть обложку"/>
    <hyperlink ref="D822" r:id="rId356"/>
    <hyperlink ref="D824" r:id="rId357" tooltip="Посмотреть обложку"/>
    <hyperlink ref="D823" r:id="rId358" tooltip="Посмотреть обложку"/>
    <hyperlink ref="D742" r:id="rId359" tooltip="Посмотреть обложку"/>
    <hyperlink ref="D744" r:id="rId360" tooltip="Посмотреть обложку"/>
    <hyperlink ref="D723" r:id="rId361" tooltip="Посмотреть обложку"/>
    <hyperlink ref="D732" r:id="rId362" tooltip="Посмотреть обложку"/>
    <hyperlink ref="D743" r:id="rId363" tooltip="Посмотреть обложку"/>
    <hyperlink ref="D733" r:id="rId364" tooltip="Посмотреть обложку"/>
    <hyperlink ref="D730" r:id="rId365" tooltip="Посмотреть обложку"/>
    <hyperlink ref="D62" r:id="rId366" tooltip="Посмотреть обложку"/>
    <hyperlink ref="D60" r:id="rId367" tooltip="Посмотреть обложку"/>
    <hyperlink ref="D61" r:id="rId368" tooltip="Посмотреть обложку"/>
    <hyperlink ref="D771" r:id="rId369" tooltip="Посмотреть обложку"/>
    <hyperlink ref="D63" r:id="rId370" tooltip="Посмотреть обложку"/>
    <hyperlink ref="D762" r:id="rId371" tooltip="Посмотреть обложку"/>
    <hyperlink ref="D764" r:id="rId372" tooltip="Посмотреть обложку"/>
    <hyperlink ref="D763" r:id="rId373" tooltip="Посмотреть обложку"/>
    <hyperlink ref="D748" r:id="rId374" tooltip="Посмотреть обложку"/>
    <hyperlink ref="D738" r:id="rId375" tooltip="Посмотреть обложку"/>
    <hyperlink ref="D740" r:id="rId376" tooltip="Посмотреть обложку"/>
    <hyperlink ref="D768" r:id="rId377" tooltip="Посмотреть обложку"/>
    <hyperlink ref="D756" r:id="rId378" tooltip="Посмотреть обложку"/>
    <hyperlink ref="D726" r:id="rId379" tooltip="Посмотреть обложку"/>
    <hyperlink ref="D769" r:id="rId380" tooltip="Посмотреть обложку"/>
    <hyperlink ref="D766" r:id="rId381" tooltip="Посмотреть обложку"/>
    <hyperlink ref="D767" r:id="rId382" tooltip="Посмотреть обложку"/>
    <hyperlink ref="D736" r:id="rId383" tooltip="Посмотреть обложку"/>
    <hyperlink ref="D761" r:id="rId384" tooltip="Посмотреть обложку"/>
    <hyperlink ref="D765" r:id="rId385" tooltip="Посмотреть обложку"/>
    <hyperlink ref="D739" r:id="rId386" tooltip="Посмотреть обложку"/>
    <hyperlink ref="D727" r:id="rId387" tooltip="Посмотреть обложку"/>
    <hyperlink ref="D729" r:id="rId388" tooltip="Посмотреть обложку"/>
    <hyperlink ref="D521" r:id="rId389" tooltip="Посмотреть обложку"/>
    <hyperlink ref="D519" r:id="rId390" tooltip="Посмотреть обложку"/>
    <hyperlink ref="D514" r:id="rId391" tooltip="Посмотреть обложку"/>
    <hyperlink ref="D495" r:id="rId392" tooltip="Показать обложку"/>
    <hyperlink ref="D513" r:id="rId393" tooltip="Посмотреть обложку"/>
    <hyperlink ref="D505" r:id="rId394" tooltip="Посмотреть обложку"/>
    <hyperlink ref="D498" r:id="rId395" tooltip="Посмотреть обложку"/>
    <hyperlink ref="D497" r:id="rId396" tooltip="Посмотреть обложку"/>
    <hyperlink ref="D460" r:id="rId397" tooltip="Посмотреть обложку"/>
    <hyperlink ref="D458" r:id="rId398" tooltip="Посмотреть обложку"/>
    <hyperlink ref="D456" r:id="rId399" tooltip="Посмотреть обложку"/>
    <hyperlink ref="D512" r:id="rId400" tooltip="Посмотреть обложку"/>
    <hyperlink ref="D515" r:id="rId401" tooltip="Посмотреть обложку"/>
    <hyperlink ref="D509" r:id="rId402" tooltip="Посмотреть обложку"/>
    <hyperlink ref="D508" r:id="rId403"/>
    <hyperlink ref="D500" r:id="rId404" tooltip="Посмотореть обложку"/>
    <hyperlink ref="D499" r:id="rId405" tooltip="Посмотреть обложку"/>
    <hyperlink ref="D522" r:id="rId406"/>
    <hyperlink ref="D711" r:id="rId407" tooltip="Посмотреть обложку"/>
    <hyperlink ref="D706" r:id="rId408" tooltip="Посмотреть обложку"/>
    <hyperlink ref="D95" r:id="rId409" tooltip="Посмотреть обложку"/>
    <hyperlink ref="D399" r:id="rId410" tooltip="Посмотреть обложку"/>
    <hyperlink ref="D418" r:id="rId411" tooltip="Посмотреть обложку"/>
    <hyperlink ref="D415" r:id="rId412" tooltip="Посмотреть обложку"/>
    <hyperlink ref="D408" r:id="rId413" tooltip="посмотреть обложку"/>
    <hyperlink ref="D414" r:id="rId414" tooltip="Посмотреть обложку"/>
    <hyperlink ref="D409" r:id="rId415" tooltip="Посмотреть обложку"/>
    <hyperlink ref="D355" r:id="rId416" tooltip="Посмотреть обложку"/>
    <hyperlink ref="D321" r:id="rId417" tooltip="Посмотреть обложку"/>
    <hyperlink ref="D322" r:id="rId418" tooltip="Посмотреть обложку"/>
    <hyperlink ref="D351" r:id="rId419" tooltip="Посмотреть обложку"/>
    <hyperlink ref="D349" r:id="rId420" tooltip="Посмотреть обложку"/>
    <hyperlink ref="D310" r:id="rId421" tooltip="Посмотреть обложку"/>
    <hyperlink ref="D331" r:id="rId422" tooltip="Посмотреть обложку"/>
    <hyperlink ref="D316" r:id="rId423" tooltip="Посмотреть обложку"/>
    <hyperlink ref="D315" r:id="rId424" tooltip="Посмотреть обложку"/>
    <hyperlink ref="D348" r:id="rId425" tooltip="Посмотреть обложку"/>
    <hyperlink ref="D343" r:id="rId426" tooltip="Посмотреть обложку"/>
    <hyperlink ref="D545" r:id="rId427"/>
    <hyperlink ref="D591" r:id="rId428" tooltip="Посмотреть обложку"/>
    <hyperlink ref="D141" r:id="rId429" tooltip="Посмотреть обложку"/>
    <hyperlink ref="D477" r:id="rId430"/>
    <hyperlink ref="D476" r:id="rId431"/>
    <hyperlink ref="D472" r:id="rId432"/>
    <hyperlink ref="D471" r:id="rId433"/>
    <hyperlink ref="D436" r:id="rId434" tooltip="Посмотреть обложку"/>
    <hyperlink ref="D586" r:id="rId435"/>
    <hyperlink ref="D562" r:id="rId436"/>
    <hyperlink ref="D570" r:id="rId437"/>
    <hyperlink ref="D567" r:id="rId438"/>
    <hyperlink ref="D558" r:id="rId439"/>
    <hyperlink ref="D568" r:id="rId440"/>
    <hyperlink ref="D557" r:id="rId441"/>
    <hyperlink ref="D569" r:id="rId442"/>
    <hyperlink ref="D559" r:id="rId443"/>
    <hyperlink ref="D566" r:id="rId444"/>
    <hyperlink ref="D565" r:id="rId445"/>
    <hyperlink ref="D684" r:id="rId446" tooltip="Посмотреть обложку"/>
    <hyperlink ref="D681" r:id="rId447" tooltip="Посмотреть обложку"/>
    <hyperlink ref="D682" r:id="rId448" tooltip="Посмотреть обложку"/>
    <hyperlink ref="D678" r:id="rId449" tooltip="Посмотреть обложку"/>
    <hyperlink ref="D679" r:id="rId450" tooltip="Посмотреть обложку"/>
    <hyperlink ref="D686" r:id="rId451" tooltip="Посмотреть обложку"/>
    <hyperlink ref="D685" r:id="rId452" tooltip="Посмотреть обложку"/>
    <hyperlink ref="D677" r:id="rId453" tooltip="Посмотреть обложку"/>
    <hyperlink ref="D680" r:id="rId454" tooltip="Посмотреть обложку"/>
    <hyperlink ref="D683" r:id="rId455" tooltip="Посмотреть обложку"/>
    <hyperlink ref="D454" r:id="rId456" tooltip="Посмотреть обложку"/>
    <hyperlink ref="D101" r:id="rId457" tooltip="Посмотреть обложку"/>
    <hyperlink ref="D237" r:id="rId458"/>
    <hyperlink ref="D227" r:id="rId459"/>
    <hyperlink ref="D232" r:id="rId460"/>
    <hyperlink ref="D228" r:id="rId461"/>
    <hyperlink ref="D225" r:id="rId462"/>
    <hyperlink ref="D224" r:id="rId463"/>
    <hyperlink ref="D229" r:id="rId464"/>
    <hyperlink ref="D52" r:id="rId465" tooltip="Посмотреть обложку"/>
    <hyperlink ref="D425" r:id="rId466" tooltip="Посмотреть обложку"/>
    <hyperlink ref="D336" r:id="rId467" tooltip="Посмотреть обложку"/>
    <hyperlink ref="D318" r:id="rId468" tooltip="просмотреть обложку"/>
    <hyperlink ref="D210" r:id="rId469"/>
    <hyperlink ref="D209" r:id="rId470"/>
    <hyperlink ref="D208" r:id="rId471"/>
    <hyperlink ref="D100" r:id="rId472" tooltip="Посмотреть обложку"/>
    <hyperlink ref="D56" r:id="rId473"/>
    <hyperlink ref="D547" r:id="rId474"/>
    <hyperlink ref="D528" r:id="rId475"/>
    <hyperlink ref="D132" r:id="rId476"/>
    <hyperlink ref="D130" r:id="rId477"/>
    <hyperlink ref="D129" r:id="rId478"/>
    <hyperlink ref="D128" r:id="rId479"/>
    <hyperlink ref="D127" r:id="rId480"/>
    <hyperlink ref="D131" r:id="rId481"/>
    <hyperlink ref="D661:D663" r:id="rId482" tooltip="Посмотреть обложку" display="Давайте дружить!"/>
    <hyperlink ref="D468" r:id="rId483"/>
    <hyperlink ref="D470" r:id="rId484"/>
    <hyperlink ref="D416" r:id="rId485"/>
    <hyperlink ref="D413" r:id="rId486"/>
    <hyperlink ref="D411" r:id="rId487"/>
    <hyperlink ref="D203" r:id="rId488"/>
    <hyperlink ref="D206" r:id="rId489"/>
    <hyperlink ref="D207" r:id="rId490"/>
    <hyperlink ref="D313" r:id="rId491" tooltip="Посмотреть обложку"/>
    <hyperlink ref="D145" r:id="rId492" tooltip="Посмотреть обложку"/>
    <hyperlink ref="D144" r:id="rId493" tooltip="Посмотреть обложку"/>
    <hyperlink ref="D204" r:id="rId494"/>
    <hyperlink ref="D205" r:id="rId495"/>
    <hyperlink ref="D230" r:id="rId496"/>
    <hyperlink ref="D231" r:id="rId497"/>
    <hyperlink ref="D236" r:id="rId498"/>
    <hyperlink ref="D235" r:id="rId499"/>
    <hyperlink ref="D233" r:id="rId500"/>
    <hyperlink ref="D98" r:id="rId501" tooltip="Посмотреть обложку"/>
    <hyperlink ref="D140" r:id="rId502" tooltip="Посмотреть обложку"/>
    <hyperlink ref="D138" r:id="rId503" tooltip="Посмотреть обложку"/>
    <hyperlink ref="D137" r:id="rId504" tooltip="Посмотреть обложку"/>
    <hyperlink ref="D136" r:id="rId505" tooltip="Посмотреть обложку"/>
    <hyperlink ref="D142" r:id="rId506" tooltip="Посмотреть обложку"/>
    <hyperlink ref="D469" r:id="rId507"/>
    <hyperlink ref="D503" r:id="rId508"/>
    <hyperlink ref="D494" r:id="rId509"/>
    <hyperlink ref="D493" r:id="rId510"/>
    <hyperlink ref="D410" r:id="rId511"/>
    <hyperlink ref="D407" r:id="rId512"/>
    <hyperlink ref="D402" r:id="rId513"/>
    <hyperlink ref="D375" r:id="rId514" tooltip="Посмотреть обложку"/>
    <hyperlink ref="D371" r:id="rId515" tooltip="Посмотреть обложку"/>
    <hyperlink ref="D368" r:id="rId516" tooltip="Посмотреть обложку"/>
    <hyperlink ref="D359" r:id="rId517" tooltip="Посмотреть обложку"/>
    <hyperlink ref="D340" r:id="rId518" tooltip="Посмотреть обложку"/>
    <hyperlink ref="D441" r:id="rId519" tooltip="Посмотреть обложку"/>
    <hyperlink ref="D440" r:id="rId520" tooltip="Посмотреть обложку"/>
    <hyperlink ref="D657" r:id="rId521" tooltip="Посмотреть обложку"/>
    <hyperlink ref="D652" r:id="rId522" tooltip="Посмотреть обложку"/>
    <hyperlink ref="D644" r:id="rId523" tooltip="Посмотреть обложку"/>
    <hyperlink ref="D622" r:id="rId524" tooltip="Посмотреть обложку"/>
    <hyperlink ref="D616" r:id="rId525" tooltip="Посмотреть обложку"/>
    <hyperlink ref="D612" r:id="rId526" tooltip="Посмотреть обложку"/>
    <hyperlink ref="D614" r:id="rId527" tooltip="Посмотреть обложку"/>
    <hyperlink ref="D613" r:id="rId528" tooltip="Посмотреть обложку"/>
    <hyperlink ref="D501" r:id="rId529"/>
    <hyperlink ref="D510" r:id="rId530"/>
    <hyperlink ref="D511" r:id="rId531"/>
    <hyperlink ref="D518" r:id="rId532"/>
    <hyperlink ref="D516" r:id="rId533"/>
    <hyperlink ref="D492" r:id="rId534" display="Анималс животные "/>
    <hyperlink ref="D517" r:id="rId535"/>
    <hyperlink ref="D502" r:id="rId536"/>
    <hyperlink ref="D496" r:id="rId537"/>
    <hyperlink ref="D549" r:id="rId538"/>
    <hyperlink ref="D289" r:id="rId539" tooltip="Посмотреть обложку"/>
    <hyperlink ref="D300" r:id="rId540" tooltip="Посмотреть обложку"/>
    <hyperlink ref="D292" r:id="rId541" tooltip="Посмотреть обложку"/>
    <hyperlink ref="D298" r:id="rId542" tooltip="Посмотреть обложку"/>
    <hyperlink ref="D304" r:id="rId543" tooltip="Посмотреть обложку"/>
    <hyperlink ref="D303" r:id="rId544" tooltip="Посмотреть обложку"/>
    <hyperlink ref="D718" r:id="rId545" tooltip="Посмотреть обложку"/>
    <hyperlink ref="D712" r:id="rId546" tooltip="Посмотреть обложку"/>
    <hyperlink ref="D382" r:id="rId547"/>
    <hyperlink ref="D379" r:id="rId548"/>
    <hyperlink ref="D381" r:id="rId549"/>
    <hyperlink ref="D380" r:id="rId550"/>
    <hyperlink ref="D378" r:id="rId551"/>
    <hyperlink ref="D404" r:id="rId552"/>
    <hyperlink ref="D401" r:id="rId553"/>
    <hyperlink ref="D91" r:id="rId554" tooltip="Посмотреть обложку"/>
    <hyperlink ref="D89" r:id="rId555" tooltip="Посмотреть обложку"/>
    <hyperlink ref="D88" r:id="rId556" tooltip="Посмотреть обложку"/>
    <hyperlink ref="D87" r:id="rId557" tooltip="Посмотреть обложку"/>
    <hyperlink ref="D403" r:id="rId558"/>
    <hyperlink ref="D400" r:id="rId559"/>
    <hyperlink ref="D439" r:id="rId560" tooltip="Посмотреть обложку"/>
    <hyperlink ref="D426" r:id="rId561" tooltip="Посмотреть обложку"/>
    <hyperlink ref="D102" r:id="rId562" tooltip="Посмотреть обложку"/>
    <hyperlink ref="D97" r:id="rId563" tooltip="Посмотреть обложку"/>
    <hyperlink ref="D700" r:id="rId564" tooltip="Посмотреть обложку"/>
    <hyperlink ref="D699" r:id="rId565" tooltip="Посмотреть обложку"/>
    <hyperlink ref="D152" r:id="rId566" tooltip="Посмотреть обложку"/>
    <hyperlink ref="D531" r:id="rId567"/>
    <hyperlink ref="D489" r:id="rId568"/>
    <hyperlink ref="D196" r:id="rId569"/>
    <hyperlink ref="D201" r:id="rId570"/>
    <hyperlink ref="D202" r:id="rId571"/>
    <hyperlink ref="D199" r:id="rId572"/>
    <hyperlink ref="D688" r:id="rId573" tooltip="Посмотреть обложку"/>
    <hyperlink ref="D716" r:id="rId574" tooltip="Посмотреть обложку"/>
    <hyperlink ref="D634" r:id="rId575" tooltip="Посмотреть обложку"/>
    <hyperlink ref="D451" r:id="rId576" tooltip="Посмотреть обложку"/>
    <hyperlink ref="D93" r:id="rId577" tooltip="Посмотреть обложку"/>
    <hyperlink ref="D92" r:id="rId578" tooltip="Посмотреть обложку"/>
    <hyperlink ref="D90" r:id="rId579" tooltip="Посмотреть обложку"/>
    <hyperlink ref="D86" r:id="rId580" tooltip="Посмотреть обложку"/>
    <hyperlink ref="D488" r:id="rId581"/>
    <hyperlink ref="D487" r:id="rId582"/>
    <hyperlink ref="D482" r:id="rId583" tooltip="Посмотреть обложку"/>
    <hyperlink ref="D312" r:id="rId584" tooltip="Посмотреть обложку"/>
    <hyperlink ref="D428" r:id="rId585" tooltip="Посмотреть обложку"/>
    <hyperlink ref="D309" r:id="rId586" tooltip="Посмотреть обложку"/>
    <hyperlink ref="D352" r:id="rId587" tooltip="Посмотреть обложку"/>
    <hyperlink ref="D387" r:id="rId588"/>
    <hyperlink ref="D392" r:id="rId589"/>
    <hyperlink ref="D393" r:id="rId590"/>
    <hyperlink ref="D384" r:id="rId591"/>
    <hyperlink ref="D385" r:id="rId592"/>
    <hyperlink ref="D391" r:id="rId593"/>
    <hyperlink ref="D388" r:id="rId594"/>
    <hyperlink ref="D386" r:id="rId595"/>
    <hyperlink ref="D641" r:id="rId596" tooltip="Посмотреть обложку"/>
    <hyperlink ref="D161" r:id="rId597" tooltip="Посмотреть обложку"/>
    <hyperlink ref="D162" r:id="rId598" tooltip="Посмотреть обложку"/>
    <hyperlink ref="D159" r:id="rId599" tooltip="Посмотреть обложку"/>
    <hyperlink ref="D158" r:id="rId600" tooltip="Посмотреть обложку"/>
    <hyperlink ref="D160" r:id="rId601" tooltip="Посмотреть обложку"/>
    <hyperlink ref="D610" r:id="rId602" tooltip="Посмотреть обложку"/>
    <hyperlink ref="D695" r:id="rId603" tooltip="Посмотреть обложку"/>
    <hyperlink ref="D625" r:id="rId604" tooltip="Посмотреть обложку"/>
    <hyperlink ref="D538" r:id="rId605"/>
    <hyperlink ref="D539" r:id="rId606"/>
    <hyperlink ref="D550" r:id="rId607"/>
    <hyperlink ref="D551" r:id="rId608"/>
    <hyperlink ref="D552" r:id="rId609"/>
    <hyperlink ref="D553" r:id="rId610"/>
    <hyperlink ref="D554" r:id="rId611"/>
    <hyperlink ref="D390" r:id="rId612"/>
    <hyperlink ref="D54" r:id="rId613" tooltip="Посмотреть обложку"/>
    <hyperlink ref="D53" r:id="rId614" tooltip="Посмотреть обложку"/>
    <hyperlink ref="D443" r:id="rId615" tooltip="Посмотреть обложку"/>
    <hyperlink ref="D444" r:id="rId616" tooltip="Посмотреть обложку"/>
    <hyperlink ref="D433" r:id="rId617" tooltip="Посмотреть обложку"/>
    <hyperlink ref="D707" r:id="rId618" tooltip="Посмотреть обложку"/>
    <hyperlink ref="D709" r:id="rId619" tooltip="Посмотреть обложку"/>
    <hyperlink ref="D710" r:id="rId620" tooltip="Посмотреть обложку"/>
    <hyperlink ref="D604" r:id="rId621" tooltip="Посмотреть обложку"/>
    <hyperlink ref="D600" r:id="rId622" tooltip="Посмотреть обложку"/>
    <hyperlink ref="D609" r:id="rId623" tooltip="Посмотреть обложку"/>
    <hyperlink ref="D597" r:id="rId624" tooltip="Посмотреть обложку"/>
    <hyperlink ref="D608" r:id="rId625" tooltip="Посмотреть обложку"/>
    <hyperlink ref="D601" r:id="rId626" tooltip="Посмотреть обложку"/>
    <hyperlink ref="D589" r:id="rId627" tooltip="Посмотреть обложку"/>
    <hyperlink ref="D579" r:id="rId628" tooltip="Посмотреть обложку"/>
    <hyperlink ref="D607" r:id="rId629" tooltip="Посмотреть обложку"/>
    <hyperlink ref="D599" r:id="rId630" tooltip="Посмотреть обложку"/>
    <hyperlink ref="D667" r:id="rId631" tooltip="Посмотреть обложку"/>
    <hyperlink ref="D668" r:id="rId632" tooltip="Посмотреть обложку"/>
    <hyperlink ref="D580" r:id="rId633" tooltip="Посмотреть обложку"/>
    <hyperlink ref="D445" r:id="rId634" tooltip="Посмотреть обложку"/>
    <hyperlink ref="D51" r:id="rId635" tooltip="Посмотреть обложку"/>
    <hyperlink ref="D481" r:id="rId636" tooltip="Посмотреть обложку"/>
    <hyperlink ref="D624" r:id="rId637" tooltip="Посмотреть обложку"/>
    <hyperlink ref="D581" r:id="rId638" tooltip="Посмотреть обложку"/>
    <hyperlink ref="D637" r:id="rId639" tooltip="Посмотреть обложку"/>
    <hyperlink ref="D354" r:id="rId640" tooltip="Посмотреть обложку"/>
    <hyperlink ref="D666" r:id="rId641" tooltip="Посмотреть обложку"/>
    <hyperlink ref="D529" r:id="rId642"/>
    <hyperlink ref="D541" r:id="rId643"/>
    <hyperlink ref="D669" r:id="rId644" tooltip="Посмотреть обложку"/>
    <hyperlink ref="D537" r:id="rId645"/>
    <hyperlink ref="D629" r:id="rId646" tooltip="Посмотреть обложку"/>
    <hyperlink ref="D703" r:id="rId647" tooltip="Посмотреть обложку"/>
    <hyperlink ref="D544" r:id="rId648"/>
    <hyperlink ref="D546" r:id="rId649"/>
    <hyperlink ref="D480" r:id="rId650" tooltip="Посмотреть обложку"/>
    <hyperlink ref="D696" r:id="rId651" tooltip="Посмотреть обложку"/>
    <hyperlink ref="D639" r:id="rId652" tooltip="Посмотреть обложку"/>
    <hyperlink ref="D632" r:id="rId653" tooltip="Посмотреть обложку"/>
    <hyperlink ref="D527" r:id="rId654"/>
    <hyperlink ref="D389" r:id="rId655"/>
    <hyperlink ref="D708" r:id="rId656" tooltip="Посмотреть обложку"/>
    <hyperlink ref="D638" r:id="rId657" tooltip="Посмотреть обложку"/>
    <hyperlink ref="D702" r:id="rId658" tooltip="Посмотреть обложку"/>
    <hyperlink ref="D717" r:id="rId659" tooltip="Посмотреть обложку"/>
    <hyperlink ref="D713" r:id="rId660" tooltip="Посмотреть обложку"/>
    <hyperlink ref="D705" r:id="rId661" tooltip="Посмотреть обложку"/>
    <hyperlink ref="D55" r:id="rId662" tooltip="Посмотреть обложку"/>
    <hyperlink ref="D698" r:id="rId663" tooltip="Посмотреть обложку"/>
    <hyperlink ref="D697" r:id="rId664" tooltip="Посмотреть обложку"/>
    <hyperlink ref="D134" r:id="rId665"/>
    <hyperlink ref="D636" r:id="rId666"/>
    <hyperlink ref="D396" r:id="rId667"/>
    <hyperlink ref="D34" r:id="rId668"/>
    <hyperlink ref="D33" r:id="rId669"/>
    <hyperlink ref="D79" r:id="rId670"/>
    <hyperlink ref="D133" r:id="rId671"/>
    <hyperlink ref="D153" r:id="rId672"/>
    <hyperlink ref="D96" r:id="rId673"/>
    <hyperlink ref="D99" r:id="rId674"/>
    <hyperlink ref="D198" r:id="rId675"/>
    <hyperlink ref="D200" r:id="rId676"/>
    <hyperlink ref="D475" r:id="rId677"/>
    <hyperlink ref="D490" r:id="rId678"/>
    <hyperlink ref="D587" r:id="rId679"/>
    <hyperlink ref="D661" r:id="rId680" tooltip="Посмотреть обложку"/>
    <hyperlink ref="D673" r:id="rId681"/>
    <hyperlink ref="D674" r:id="rId682"/>
    <hyperlink ref="D58" r:id="rId683"/>
    <hyperlink ref="D715" r:id="rId684"/>
    <hyperlink ref="D746" r:id="rId685"/>
    <hyperlink ref="D176" r:id="rId686"/>
    <hyperlink ref="D188" r:id="rId687"/>
    <hyperlink ref="D187" r:id="rId688"/>
    <hyperlink ref="D180" r:id="rId689"/>
    <hyperlink ref="D190" r:id="rId690" display="Тиргёнок"/>
    <hyperlink ref="D39" r:id="rId691"/>
    <hyperlink ref="D38" r:id="rId692"/>
    <hyperlink ref="D37" r:id="rId693"/>
    <hyperlink ref="D36" r:id="rId694"/>
    <hyperlink ref="D270" r:id="rId695"/>
    <hyperlink ref="D5" r:id="rId696"/>
    <hyperlink ref="D5" r:id="rId697" display="http://alex-book.ru/"/>
    <hyperlink ref="D6" r:id="rId698"/>
    <hyperlink ref="D377" r:id="rId699"/>
    <hyperlink ref="D630" r:id="rId700"/>
    <hyperlink ref="D323" r:id="rId701"/>
    <hyperlink ref="D626" r:id="rId702"/>
    <hyperlink ref="D337" r:id="rId703"/>
    <hyperlink ref="D23" r:id="rId704"/>
    <hyperlink ref="D28" r:id="rId705"/>
    <hyperlink ref="D20" r:id="rId706"/>
    <hyperlink ref="D21" r:id="rId707"/>
    <hyperlink ref="D139" r:id="rId708"/>
    <hyperlink ref="D543" r:id="rId709"/>
    <hyperlink ref="D627" r:id="rId710"/>
    <hyperlink ref="D690" r:id="rId711" tooltip="Посмотреть обложку"/>
    <hyperlink ref="D694" r:id="rId712"/>
    <hyperlink ref="D692" r:id="rId713" tooltip="Посмотреть обложку"/>
    <hyperlink ref="D691" r:id="rId714" tooltip="Посмотреть обложку"/>
    <hyperlink ref="D689" r:id="rId715" tooltip="Посмотреть обложку"/>
    <hyperlink ref="D693" r:id="rId716" tooltip="Посмотреть обложку"/>
    <hyperlink ref="D704" r:id="rId717"/>
    <hyperlink ref="D759" r:id="rId718" tooltip="Посмотреть обложку"/>
    <hyperlink ref="D757" r:id="rId719" tooltip="Посмотреть обложку"/>
    <hyperlink ref="D758" r:id="rId720" tooltip="Посмотреть обложку"/>
    <hyperlink ref="D760" r:id="rId721" tooltip="Посмотреть обложку"/>
    <hyperlink ref="D779" r:id="rId722" tooltip="Посмотреть обложку"/>
    <hyperlink ref="D778" r:id="rId723" tooltip="Посмотреть обложку"/>
    <hyperlink ref="D780" r:id="rId724" tooltip="Посмотреть обложку"/>
    <hyperlink ref="D116" r:id="rId725"/>
    <hyperlink ref="F873:I873" r:id="rId726" display="Скачать Д Е К Л А Р А Ц И И   О   С О О Т В Е Т С Т В И И на весь товар"/>
    <hyperlink ref="D11" r:id="rId727"/>
    <hyperlink ref="D12" r:id="rId728"/>
    <hyperlink ref="D13" r:id="rId729"/>
    <hyperlink ref="D14" r:id="rId730"/>
    <hyperlink ref="D15" r:id="rId731"/>
    <hyperlink ref="D16" r:id="rId732"/>
    <hyperlink ref="D17" r:id="rId733"/>
    <hyperlink ref="D18" r:id="rId734"/>
    <hyperlink ref="D256" r:id="rId735"/>
    <hyperlink ref="D263" r:id="rId736"/>
    <hyperlink ref="D267" r:id="rId737"/>
    <hyperlink ref="D269" r:id="rId738"/>
    <hyperlink ref="D274" r:id="rId739"/>
    <hyperlink ref="D275" r:id="rId740"/>
    <hyperlink ref="D276" r:id="rId741"/>
    <hyperlink ref="D285" r:id="rId742"/>
    <hyperlink ref="D41" r:id="rId743"/>
    <hyperlink ref="D48" r:id="rId744"/>
    <hyperlink ref="D45" r:id="rId745"/>
    <hyperlink ref="D44" r:id="rId746"/>
    <hyperlink ref="D46" r:id="rId747" display="Тиргёнок"/>
    <hyperlink ref="D43" r:id="rId748"/>
  </hyperlinks>
  <pageMargins left="0.7" right="0.7" top="0.75" bottom="0.75" header="0.3" footer="0.3"/>
  <pageSetup paperSize="9" scale="38" orientation="portrait" horizontalDpi="300" r:id="rId749"/>
  <drawing r:id="rId7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</vt:i4>
      </vt:variant>
    </vt:vector>
  </HeadingPairs>
  <TitlesOfParts>
    <vt:vector size="11" baseType="lpstr">
      <vt:lpstr>Лист1</vt:lpstr>
      <vt:lpstr>Applik</vt:lpstr>
      <vt:lpstr>Brush</vt:lpstr>
      <vt:lpstr>kartotki</vt:lpstr>
      <vt:lpstr>KCK</vt:lpstr>
      <vt:lpstr>Learn</vt:lpstr>
      <vt:lpstr>mini</vt:lpstr>
      <vt:lpstr>Pen</vt:lpstr>
      <vt:lpstr>Read</vt:lpstr>
      <vt:lpstr>Star</vt:lpstr>
      <vt:lpstr>Лист1!Область_печати</vt:lpstr>
    </vt:vector>
  </TitlesOfParts>
  <Company>MyHome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Настенька</dc:creator>
  <cp:lastModifiedBy>User</cp:lastModifiedBy>
  <dcterms:created xsi:type="dcterms:W3CDTF">2022-08-19T07:20:23Z</dcterms:created>
  <dcterms:modified xsi:type="dcterms:W3CDTF">2026-06-23T10:11:48Z</dcterms:modified>
</cp:coreProperties>
</file>