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Area" vbProcedure="false">Лист1!$A$1:$M$935</definedName>
    <definedName function="false" hidden="false" name="Applik" vbProcedure="false">Лист1!$M$415</definedName>
    <definedName function="false" hidden="false" name="Brush" vbProcedure="false">Лист1!$M$201</definedName>
    <definedName function="false" hidden="false" name="kartotki" vbProcedure="false">Лист1!$A$591</definedName>
    <definedName function="false" hidden="false" name="KCK" vbProcedure="false">Лист1!$M$143</definedName>
    <definedName function="false" hidden="false" name="Learn" vbProcedure="false">Лист1!$M$166</definedName>
    <definedName function="false" hidden="false" name="mini" vbProcedure="false">Лист1!$M$152</definedName>
    <definedName function="false" hidden="false" name="Pen" vbProcedure="false">Лист1!$M$303</definedName>
    <definedName function="false" hidden="false" name="Read" vbProcedure="false">Лист1!$M$125</definedName>
    <definedName function="false" hidden="false" name="Star" vbProcedure="false">Лист1!$M$244</definedName>
    <definedName function="false" hidden="false" localSheetId="0" name="top" vbProcedure="false">#REF!</definedName>
    <definedName function="false" hidden="false" localSheetId="0" name="Appl_3Kota" vbProcedure="false">#REF!</definedName>
    <definedName function="false" hidden="false" localSheetId="0" name="APPL_BD" vbProcedure="false">#REF!</definedName>
    <definedName function="false" hidden="false" localSheetId="0" name="Brush_TB" vbProcedure="false">#REF!</definedName>
    <definedName function="false" hidden="false" localSheetId="0" name="kart" vbProcedure="false">#REF!</definedName>
    <definedName function="false" hidden="false" localSheetId="0" name="kart_CT" vbProcedure="false">#REF!</definedName>
    <definedName function="false" hidden="false" localSheetId="0" name="kck_ct" vbProcedure="false">#REF!</definedName>
    <definedName function="false" hidden="false" localSheetId="0" name="KCK_TB" vbProcedure="false">#REF!</definedName>
    <definedName function="false" hidden="false" localSheetId="0" name="Learn_TB" vbProcedure="false">#REF!</definedName>
    <definedName function="false" hidden="false" localSheetId="0" name="mini_TB" vbProcedure="false">#REF!</definedName>
    <definedName function="false" hidden="false" localSheetId="0" name="mini_Traktor" vbProcedure="false">#REF!</definedName>
    <definedName function="false" hidden="false" localSheetId="0" name="Pan_CT" vbProcedure="false">#REF!</definedName>
    <definedName function="false" hidden="false" localSheetId="0" name="Pen0" vbProcedure="false">#REF!</definedName>
    <definedName function="false" hidden="false" localSheetId="0" name="Pen_Fix" vbProcedure="false">#REF!</definedName>
    <definedName function="false" hidden="false" localSheetId="0" name="PL" vbProcedure="false">#REF!</definedName>
    <definedName function="false" hidden="false" localSheetId="0" name="P_BD" vbProcedure="false">#REF!</definedName>
    <definedName function="false" hidden="false" localSheetId="0" name="Read_TB" vbProcedure="false">#REF!</definedName>
    <definedName function="false" hidden="false" localSheetId="0" name="R_BD" vbProcedure="false">#REF!</definedName>
    <definedName function="false" hidden="false" localSheetId="0" name="Smile_CT" vbProcedure="false">#REF!</definedName>
    <definedName function="false" hidden="false" localSheetId="0" name="Smile_FK" vbProcedure="false">#REF!</definedName>
    <definedName function="false" hidden="false" localSheetId="0" name="Star0" vbProcedure="false">#REF!</definedName>
    <definedName function="false" hidden="false" localSheetId="0" name="Star_CT" vbProcedure="false">#REF!</definedName>
    <definedName function="false" hidden="false" localSheetId="0" name="Star_Fix" vbProcedure="false">#REF!</definedName>
    <definedName function="false" hidden="false" localSheetId="0" name="Star_TB" vbProcedure="false">#REF!</definedName>
    <definedName function="false" hidden="false" localSheetId="0" name="TB_CHITAEM" vbProcedure="false">#REF!</definedName>
    <definedName function="false" hidden="false" localSheetId="0" name="TK_A4" vbProcedure="false">#REF!</definedName>
    <definedName function="false" hidden="false" localSheetId="0" name="TK_A5" vbProcedure="false">#REF!</definedName>
    <definedName function="false" hidden="false" localSheetId="0" name="ZV_BD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<sst xmlns="http://schemas.openxmlformats.org/spreadsheetml/2006/main" count="3518" uniqueCount="1124">
  <si>
    <t xml:space="preserve">slovo-vtb@mail.ru</t>
  </si>
  <si>
    <t xml:space="preserve"> Прайс-лист на сентябрь</t>
  </si>
  <si>
    <t xml:space="preserve">Размер вашей скидки составляет:</t>
  </si>
  <si>
    <t xml:space="preserve">%</t>
  </si>
  <si>
    <t xml:space="preserve"> </t>
  </si>
  <si>
    <t xml:space="preserve">https://alex-book.ru/</t>
  </si>
  <si>
    <t xml:space="preserve">Нажмите на название понравившейся книги - можно просмотреть обложку, странички и описание книги</t>
  </si>
  <si>
    <t xml:space="preserve">Сумма вашего заказа, руб.:</t>
  </si>
  <si>
    <t xml:space="preserve">Вес вашего заказа, кг.:</t>
  </si>
  <si>
    <t xml:space="preserve">8-962-193-86-95, 8-903-892-70-57</t>
  </si>
  <si>
    <t xml:space="preserve">Расчетный объем вашего заказа, куб.м.:</t>
  </si>
  <si>
    <t xml:space="preserve">№</t>
  </si>
  <si>
    <t xml:space="preserve">Издание</t>
  </si>
  <si>
    <t xml:space="preserve">ISBN</t>
  </si>
  <si>
    <t xml:space="preserve">Цена прайс,руб</t>
  </si>
  <si>
    <t xml:space="preserve">Цена со скидкой, руб</t>
  </si>
  <si>
    <t xml:space="preserve">Год издания</t>
  </si>
  <si>
    <t xml:space="preserve">В пачке, шт</t>
  </si>
  <si>
    <t xml:space="preserve">Ваш заказ</t>
  </si>
  <si>
    <t xml:space="preserve">Сумма Вашего заказа, руб</t>
  </si>
  <si>
    <t xml:space="preserve">Вес вашего заказа, кг</t>
  </si>
  <si>
    <t xml:space="preserve">Пачки</t>
  </si>
  <si>
    <t xml:space="preserve">Россыпь</t>
  </si>
  <si>
    <t xml:space="preserve">НОВИНКИ!</t>
  </si>
  <si>
    <t xml:space="preserve">РАСКРАСКИ серии "ЗВЁЗДОЧКА"</t>
  </si>
  <si>
    <t xml:space="preserve"> Раскраски А4 формата 20х26 см в МЕЛОВАННОЙ обложке. 8 страниц, 8 картинок для раскрашивания</t>
  </si>
  <si>
    <t xml:space="preserve">Нов!</t>
  </si>
  <si>
    <t xml:space="preserve">Антистресс</t>
  </si>
  <si>
    <t xml:space="preserve">Хит!</t>
  </si>
  <si>
    <t xml:space="preserve">июнь
2026</t>
  </si>
  <si>
    <t xml:space="preserve">Капибары</t>
  </si>
  <si>
    <t xml:space="preserve">Котята</t>
  </si>
  <si>
    <t xml:space="preserve">Котики</t>
  </si>
  <si>
    <t xml:space="preserve">Собачки</t>
  </si>
  <si>
    <t xml:space="preserve">Цветы и узоры</t>
  </si>
  <si>
    <t xml:space="preserve">Очень нужные машины</t>
  </si>
  <si>
    <t xml:space="preserve">Раскраски серии "Весёлый художник"</t>
  </si>
  <si>
    <t xml:space="preserve">Раскраска-блокнот. Мелованная обложка, А5 формат, 14х20см, 8 страниц на офсете, 8 картинок для раскрашивания. </t>
  </si>
  <si>
    <t xml:space="preserve">Большие машины</t>
  </si>
  <si>
    <t xml:space="preserve">8 картинок для раскрашивания</t>
  </si>
  <si>
    <t xml:space="preserve">январь
2026</t>
  </si>
  <si>
    <t xml:space="preserve">Военная техника</t>
  </si>
  <si>
    <t xml:space="preserve">Для девочки</t>
  </si>
  <si>
    <t xml:space="preserve">2025</t>
  </si>
  <si>
    <t xml:space="preserve">Красавицы</t>
  </si>
  <si>
    <t xml:space="preserve">Малыши</t>
  </si>
  <si>
    <t xml:space="preserve">Машины</t>
  </si>
  <si>
    <t xml:space="preserve">апрель
2026</t>
  </si>
  <si>
    <t xml:space="preserve">Модницы</t>
  </si>
  <si>
    <t xml:space="preserve">Мои рисунки</t>
  </si>
  <si>
    <t xml:space="preserve">Моя принцесса</t>
  </si>
  <si>
    <t xml:space="preserve">Принцессы</t>
  </si>
  <si>
    <t xml:space="preserve">Спецтранспорт</t>
  </si>
  <si>
    <t xml:space="preserve">Я рисую сам</t>
  </si>
  <si>
    <t xml:space="preserve">Правила дорожного движения с наклейками 
Серия " Весёлые уроки"</t>
  </si>
  <si>
    <t xml:space="preserve">Книга для детей 5-7 лет про правила дорожного движения. Формат 20х26 см, 8 страниц с вопросами + 2 страницы наклеек (86 наклеек), мелованная обложка. </t>
  </si>
  <si>
    <t xml:space="preserve">Правила дорожного движения Светофор</t>
  </si>
  <si>
    <t xml:space="preserve">86 наклеек</t>
  </si>
  <si>
    <t xml:space="preserve">Правила дорожного движения </t>
  </si>
  <si>
    <t xml:space="preserve">РАСКРАСКИ с ОБРАЗЦАМИ для раскрашивания "Капибары"</t>
  </si>
  <si>
    <t xml:space="preserve">Раскраски формата А5, размер  14х20 см с 14 полноЦВЕТНЫМИ стр. на офсете с ОБРАЗЦАМИ для раскрашивания, 14 картинок для раскрашивания, мелованная обложка</t>
  </si>
  <si>
    <t xml:space="preserve">Весёлые капибары</t>
  </si>
  <si>
    <t xml:space="preserve">Раскраска с образцами для раскрашивания</t>
  </si>
  <si>
    <t xml:space="preserve">Забавные капибары</t>
  </si>
  <si>
    <t xml:space="preserve">Капибара</t>
  </si>
  <si>
    <t xml:space="preserve">Милая капибара</t>
  </si>
  <si>
    <t xml:space="preserve">РАСКРАСКИ с ОБРАЗЦАМИ для раскрашивания</t>
  </si>
  <si>
    <t xml:space="preserve">раскр</t>
  </si>
  <si>
    <t xml:space="preserve">Техника вокруг нас</t>
  </si>
  <si>
    <t xml:space="preserve">Для мальчиков</t>
  </si>
  <si>
    <t xml:space="preserve">Красивые и любимые</t>
  </si>
  <si>
    <t xml:space="preserve">для девочек</t>
  </si>
  <si>
    <t xml:space="preserve">2026</t>
  </si>
  <si>
    <t xml:space="preserve">ВОДНАЯ РАСКРАСКА</t>
  </si>
  <si>
    <t xml:space="preserve">Формат 20х20 см, 16 стр (8 иллюстраций), мелованная обложка. Качественно сделанные ВОДНЫЕ раскраски: ПЛОТНЫЕ листы офсетной бумаги, иллюстрации для раскрашивания ВОДОЙ только с одной стороны листа.  </t>
  </si>
  <si>
    <t xml:space="preserve">Озорной бобренок</t>
  </si>
  <si>
    <t xml:space="preserve">с цветными точками</t>
  </si>
  <si>
    <t xml:space="preserve">август
2026</t>
  </si>
  <si>
    <t xml:space="preserve"> Водная раскраска для детей 3-6 лет. Раскраска с цветными точками на плотных листах, с иллюстрациями для раскрашивания водой только с одной стороны листа, с крупным 3-5мм контуром изображений, чтобы избежать смешивания красок. Формат 20х20 см, 16 стр., 8 иллюстраций.</t>
  </si>
  <si>
    <t xml:space="preserve">Мышонок</t>
  </si>
  <si>
    <t xml:space="preserve"> Водная раскраска для детей 3-6 лет. Раскраска с черными  точками на плотных листах, с иллюстрациями для раскрашивания водой только с одной стороны листа, с крупным 3-5мм контуром изображений, чтобы избежать смешивания красок. Формат 20х20 см, 16 стр., 8 иллюстраций.</t>
  </si>
  <si>
    <t xml:space="preserve">Совёнок</t>
  </si>
  <si>
    <t xml:space="preserve">Тигрёнок</t>
  </si>
  <si>
    <t xml:space="preserve">ПРОПИСИ</t>
  </si>
  <si>
    <t xml:space="preserve">Прописи формата 14х20 см, 14 полноЦВЕТНЫХ стр. на офсете с игровыми ЗАДАНИЯМИ </t>
  </si>
  <si>
    <t xml:space="preserve">Рисуем по контуру</t>
  </si>
  <si>
    <t xml:space="preserve">Рисунки по контуру</t>
  </si>
  <si>
    <t xml:space="preserve">Серия "МОЯ ЛЮБИМАЯ КНИЖКА"</t>
  </si>
  <si>
    <t xml:space="preserve">Книга на офсете в мелованной обложке, 13 х 20 см, 16 стр.+обложка. Самые ПЕРВЫЕ СКАЗКИ - в этой серии!</t>
  </si>
  <si>
    <t xml:space="preserve">Гадкий утенок</t>
  </si>
  <si>
    <t xml:space="preserve">сказка, рисованные иллюстрации</t>
  </si>
  <si>
    <t xml:space="preserve">Акция "Осень"
с 1 сентября по 30 ноября 2026 г.</t>
  </si>
  <si>
    <t xml:space="preserve">ЗОЛОТАЯ СЕРИЯ "Детям в подарок" </t>
  </si>
  <si>
    <t xml:space="preserve">Книга в твердом переплете 7БЦ, 20 х 27 см, 32 стр, КРАСОЧНЫЕ полноцветные иллюстрации, ОБЛОЖКА С ФОЛЬГОЙ
ЦЕНА ДО АКЦИИ 378р</t>
  </si>
  <si>
    <t xml:space="preserve">ДВП</t>
  </si>
  <si>
    <t xml:space="preserve">В мире животных обложка с золотой  фольгой</t>
  </si>
  <si>
    <t xml:space="preserve">акция</t>
  </si>
  <si>
    <t xml:space="preserve">стихи про животных, рисованные иллюстрации</t>
  </si>
  <si>
    <t xml:space="preserve">2017</t>
  </si>
  <si>
    <t xml:space="preserve">Животный мир Земли обложка с золотой  фольгой</t>
  </si>
  <si>
    <t xml:space="preserve">Мудрые сказки обложка с золотой фольгой</t>
  </si>
  <si>
    <t xml:space="preserve">рисованные иллюстрации, сказки: Царевна-лягушка, Баба-яга, Золотой топор, Царевна-несмеяна</t>
  </si>
  <si>
    <t xml:space="preserve">Сказки обложка с золотой  фольгой</t>
  </si>
  <si>
    <t xml:space="preserve">рисованные иллюстрации, сказки: Теремок, Петушок-золотой гребешок, Волк и козлята, Два медвежонка, 
Колобок, Колосок, В гостях у солнышка</t>
  </si>
  <si>
    <t xml:space="preserve">2018</t>
  </si>
  <si>
    <t xml:space="preserve">Книжки-ЛОТО на КАРТОНе серии "РАДУГА" </t>
  </si>
  <si>
    <r>
      <rPr>
        <b val="true"/>
        <sz val="12"/>
        <color rgb="FFFF0000"/>
        <rFont val="Tahoma"/>
        <family val="2"/>
        <charset val="204"/>
      </rPr>
      <t xml:space="preserve">Книги на КАРТОНЕ цельнокрытые, 10 х 14 см., 10 стр., УФ-лакировка обложки. Странички в книге разрезаны на две части. Нужно подобрать части картинки друг к другу.
</t>
    </r>
    <r>
      <rPr>
        <b val="true"/>
        <u val="single"/>
        <sz val="12"/>
        <color rgb="FFFF0000"/>
        <rFont val="Tahoma"/>
        <family val="2"/>
        <charset val="204"/>
      </rPr>
      <t xml:space="preserve">ЦЕНА ДО АКЦИИ 73,6р</t>
    </r>
  </si>
  <si>
    <t xml:space="preserve">Лото</t>
  </si>
  <si>
    <t xml:space="preserve">Времена года</t>
  </si>
  <si>
    <t xml:space="preserve"> Странички в книге разрезаны на две части, которые можно перелистывать независимо друг от друга. Нужно подобрать части страниц (слева и справа) соответствующие друг другу по смыслу.</t>
  </si>
  <si>
    <t xml:space="preserve">80/10</t>
  </si>
  <si>
    <t xml:space="preserve">Геометрические фигуры</t>
  </si>
  <si>
    <t xml:space="preserve">Странички в книге разрезаны на две части. Нужно подобрать части картинки друг к другу.</t>
  </si>
  <si>
    <t xml:space="preserve">120/80/10</t>
  </si>
  <si>
    <t xml:space="preserve">Кто где живет?</t>
  </si>
  <si>
    <t xml:space="preserve">Магазин</t>
  </si>
  <si>
    <t xml:space="preserve">Мы готовим</t>
  </si>
  <si>
    <t xml:space="preserve">Объемные фигуры</t>
  </si>
  <si>
    <t xml:space="preserve">120/10</t>
  </si>
  <si>
    <t xml:space="preserve">Транспорт вокруг нас</t>
  </si>
  <si>
    <t xml:space="preserve">Книги на КАРТОНе серии "РАДУГА" </t>
  </si>
  <si>
    <r>
      <rPr>
        <b val="true"/>
        <sz val="12"/>
        <color rgb="FFFF0000"/>
        <rFont val="Tahoma"/>
        <family val="2"/>
        <charset val="204"/>
      </rPr>
      <t xml:space="preserve">Книги на КАРТОНЕ цельнокрытые, 10 х 14 см, 8 стр, УФ-лакировка обложки
</t>
    </r>
    <r>
      <rPr>
        <b val="true"/>
        <u val="single"/>
        <sz val="12"/>
        <color rgb="FFFF0000"/>
        <rFont val="Tahoma"/>
        <family val="2"/>
        <charset val="204"/>
      </rPr>
      <t xml:space="preserve">ЦЕНА ДО АКЦИИ 60р</t>
    </r>
  </si>
  <si>
    <t xml:space="preserve">Загадки</t>
  </si>
  <si>
    <t xml:space="preserve">стихи, пушистики</t>
  </si>
  <si>
    <t xml:space="preserve">100/10</t>
  </si>
  <si>
    <t xml:space="preserve">Забавные зверята</t>
  </si>
  <si>
    <t xml:space="preserve">Забавные уроки</t>
  </si>
  <si>
    <t xml:space="preserve">Моя первая книжка о технике</t>
  </si>
  <si>
    <t xml:space="preserve">стихи</t>
  </si>
  <si>
    <t xml:space="preserve">Просто загадки</t>
  </si>
  <si>
    <t xml:space="preserve">загадки в стихах</t>
  </si>
  <si>
    <t xml:space="preserve">100/80/10</t>
  </si>
  <si>
    <t xml:space="preserve">Я считаю</t>
  </si>
  <si>
    <t xml:space="preserve">счет</t>
  </si>
  <si>
    <t xml:space="preserve">Серия "КНИЖКА+ПАЗЛ"</t>
  </si>
  <si>
    <t xml:space="preserve">Книги на КАРТОНЕ цельнокрытые, 10 х 14 см, 8 стр, УФ-лакировка обложки, на последней странице - пазл. </t>
  </si>
  <si>
    <t xml:space="preserve">ПАЗЛ</t>
  </si>
  <si>
    <t xml:space="preserve">В нашем дворе</t>
  </si>
  <si>
    <t xml:space="preserve">пазл из 6 деталей</t>
  </si>
  <si>
    <t xml:space="preserve">Прогулка на лугу</t>
  </si>
  <si>
    <t xml:space="preserve">Игрушка-головоломка "ПАЗЛ на планшете"</t>
  </si>
  <si>
    <t xml:space="preserve">Картонный пазл 16х24 см на картонной подложке - рамке для собирания пазла.</t>
  </si>
  <si>
    <t xml:space="preserve">Пазл-головоломка для детей 4-7 лет. Способствует развитию пространственного мышления, внимания, воображения и мелкой моторики. Пазл состоит из 24 элементов. Размер собранной картинки 16х24 см. В комплект входит картонная подложка - рамка для собирания пазла.</t>
  </si>
  <si>
    <t xml:space="preserve">БелАз</t>
  </si>
  <si>
    <t xml:space="preserve">24 элемента</t>
  </si>
  <si>
    <t xml:space="preserve"> 2022</t>
  </si>
  <si>
    <t xml:space="preserve">Бельчонок</t>
  </si>
  <si>
    <t xml:space="preserve">30 элементов</t>
  </si>
  <si>
    <t xml:space="preserve">Два медвежонка</t>
  </si>
  <si>
    <t xml:space="preserve">Джип</t>
  </si>
  <si>
    <t xml:space="preserve">Колобок</t>
  </si>
  <si>
    <t xml:space="preserve">Модница</t>
  </si>
  <si>
    <t xml:space="preserve">Картонный пазл 16х24 см на картонной подложке - рамке для собирания пазла.
24 элемента</t>
  </si>
  <si>
    <t xml:space="preserve">Самая красивая</t>
  </si>
  <si>
    <t xml:space="preserve">Собачка</t>
  </si>
  <si>
    <t xml:space="preserve">2022</t>
  </si>
  <si>
    <t xml:space="preserve">Игрушка-головоломка "ПАЗЛ на планшете" мини</t>
  </si>
  <si>
    <t xml:space="preserve">Игрушка-головоломка
Картонный пазл 13х18 см на картонной подложке - рамке для собирания пазла</t>
  </si>
  <si>
    <t xml:space="preserve">Пазл-головоломка для детей 4-7 лет. Способствует развитию пространственного мышления, внимания, воображения и мелкой моторики. Пазл состоит из 6 элементов. Размер собранной картинки 14х19 см. В комплект входит картонная подложка - рамка для собирания пазла.</t>
  </si>
  <si>
    <t xml:space="preserve">Лисичка</t>
  </si>
  <si>
    <t xml:space="preserve">6 элементов</t>
  </si>
  <si>
    <t xml:space="preserve">2024</t>
  </si>
  <si>
    <t xml:space="preserve">Медведь</t>
  </si>
  <si>
    <t xml:space="preserve">2023</t>
  </si>
  <si>
    <t xml:space="preserve">Панда</t>
  </si>
  <si>
    <t xml:space="preserve">Подъемный кран</t>
  </si>
  <si>
    <t xml:space="preserve">КНИГИ С НАКЛЕЙКАМИ</t>
  </si>
  <si>
    <t xml:space="preserve">РАСПРОДАЖА 2026</t>
  </si>
  <si>
    <t xml:space="preserve">Книжка с наклейками для девочек 4-7 лет в мелованной обложке, 21х28 см, 24 стр., 24 цветных страницы и два разворота с наклейками (200шт) - одежда, обувь, аксессуары для кукол и украшения. На страницах книжки более 15  кукол, которым нужно подобрать одежду, аксессуары, сделать маникюр. </t>
  </si>
  <si>
    <t xml:space="preserve">Серия "НАКЛЕЙ-КА"</t>
  </si>
  <si>
    <r>
      <rPr>
        <b val="true"/>
        <sz val="12"/>
        <color rgb="FF00B050"/>
        <rFont val="Tahoma"/>
        <family val="2"/>
        <charset val="204"/>
      </rPr>
      <t xml:space="preserve">Книжки в мелованной обложке, 21х28 см, 24 стр. В каждой - 2 разворота с наклейками - одежда, обувь, аксессуары для кукол и украшения. На страницах книжек более 15! кукол, которым нужно подобрать одежду, аксессуары, сделать маникюр.
</t>
    </r>
    <r>
      <rPr>
        <b val="true"/>
        <u val="single"/>
        <sz val="18"/>
        <color rgb="FFFF0000"/>
        <rFont val="Tahoma"/>
        <family val="2"/>
        <charset val="204"/>
      </rPr>
      <t xml:space="preserve">ЦЕНА ДО АКЦИИ 217р</t>
    </r>
  </si>
  <si>
    <t xml:space="preserve">Накл</t>
  </si>
  <si>
    <t xml:space="preserve">Веселое путешествие</t>
  </si>
  <si>
    <t xml:space="preserve">224 наклейки</t>
  </si>
  <si>
    <t xml:space="preserve">2019</t>
  </si>
  <si>
    <t xml:space="preserve">Веселые каникулы</t>
  </si>
  <si>
    <t xml:space="preserve">200 наклеек</t>
  </si>
  <si>
    <t xml:space="preserve">Звезды сцены</t>
  </si>
  <si>
    <t xml:space="preserve">Летнее приключение</t>
  </si>
  <si>
    <t xml:space="preserve">Модная коллекция</t>
  </si>
  <si>
    <t xml:space="preserve">Путешествие с друзьями</t>
  </si>
  <si>
    <t xml:space="preserve">253 наклейки</t>
  </si>
  <si>
    <t xml:space="preserve">Собираемся на праздник</t>
  </si>
  <si>
    <t xml:space="preserve">199 наклеек</t>
  </si>
  <si>
    <t xml:space="preserve">У нас сегодня вечеринка</t>
  </si>
  <si>
    <t xml:space="preserve">215 наклеек</t>
  </si>
  <si>
    <t xml:space="preserve">ниги на офсете в мелованной обложке , для детей 4-6 лет, формата 14 х 20 см, 18 стр., с НАКЛЕЙКАМИ, которые нужно приклеить в специальные места на страничках. В каждой - более 80 наклеек. </t>
  </si>
  <si>
    <t xml:space="preserve">Серия "КНИЖКА С НАКЛЕЙКАМИ"</t>
  </si>
  <si>
    <r>
      <rPr>
        <b val="true"/>
        <sz val="12"/>
        <color rgb="FFFF0000"/>
        <rFont val="Tahoma"/>
        <family val="2"/>
        <charset val="204"/>
      </rPr>
      <t xml:space="preserve">Книги на офсете в мелованной обложке формата 14 х 20 см, 18 стр., с НАКЛЕЙКАМИ, которые нужно приклеить в специальные места на страничках. В каждой - более </t>
    </r>
    <r>
      <rPr>
        <b val="true"/>
        <sz val="18"/>
        <color rgb="FFFF0000"/>
        <rFont val="Tahoma"/>
        <family val="2"/>
        <charset val="204"/>
      </rPr>
      <t xml:space="preserve">80</t>
    </r>
    <r>
      <rPr>
        <b val="true"/>
        <sz val="12"/>
        <color rgb="FFFF0000"/>
        <rFont val="Tahoma"/>
        <family val="2"/>
        <charset val="204"/>
      </rPr>
      <t xml:space="preserve"> наклеек. </t>
    </r>
  </si>
  <si>
    <t xml:space="preserve">Доп</t>
  </si>
  <si>
    <t xml:space="preserve">Азбука</t>
  </si>
  <si>
    <t xml:space="preserve">80 наклеек</t>
  </si>
  <si>
    <t xml:space="preserve">
 2023</t>
  </si>
  <si>
    <t xml:space="preserve">Азбука в загадках</t>
  </si>
  <si>
    <t xml:space="preserve">Азбука в картинках</t>
  </si>
  <si>
    <t xml:space="preserve">Азбука для мальчиков</t>
  </si>
  <si>
    <t xml:space="preserve">Азбука по слогам</t>
  </si>
  <si>
    <t xml:space="preserve">Маленькие леди</t>
  </si>
  <si>
    <t xml:space="preserve">Мои принцессы</t>
  </si>
  <si>
    <t xml:space="preserve">2020</t>
  </si>
  <si>
    <t xml:space="preserve">Умная техника</t>
  </si>
  <si>
    <t xml:space="preserve">Книга с наклейками для детей 4-7 лет. Формат А4 (20х26 см), лакированная обложка, 106 наклеек, 8 страниц с заданиями, играми с наклейками.</t>
  </si>
  <si>
    <t xml:space="preserve">Серия "НАКЛЕЙ И РАСКРАСЬ"</t>
  </si>
  <si>
    <t xml:space="preserve">Книжка с наклейками для детей 4-7 лет, формат А4 20х26см, лакированная обложка,  8 страниц с заданиями, играми с наклейками.</t>
  </si>
  <si>
    <t xml:space="preserve">Аэропорт</t>
  </si>
  <si>
    <t xml:space="preserve">106 наклеек</t>
  </si>
  <si>
    <t xml:space="preserve">В лесу</t>
  </si>
  <si>
    <t xml:space="preserve">Гонки</t>
  </si>
  <si>
    <t xml:space="preserve">Динозавры</t>
  </si>
  <si>
    <t xml:space="preserve">На полянке</t>
  </si>
  <si>
    <t xml:space="preserve">Прогулка по морю</t>
  </si>
  <si>
    <t xml:space="preserve">Книжка-мозаика с многоразовыми наклейками для детей 4-7 лет. Формат 16х22 см, игровое поле 32х22 см, 4 страницы с образцами готовых картинок + полноразмерный разворот с наклейками.Эта книга, и одновременно игра для малышей, так как способствует развитию мелкой моторики, логики, формирует представление об окружающем мире, развивает воображение, творческое мышление и кругозор малышей.</t>
  </si>
  <si>
    <t xml:space="preserve">Серия "МОЗАИКА НАКЛЕЕК"</t>
  </si>
  <si>
    <t xml:space="preserve">Книжка-мозаика с МНОГОРАЗОВЫМИ наклейками для детей 4-7 лет. Формат 16х22 см, игровое поле 32х22 см, 4 страницы с образцами готовых картинок + полноразмерный разворот с наклейками. </t>
  </si>
  <si>
    <t xml:space="preserve">Давай играть</t>
  </si>
  <si>
    <t xml:space="preserve">129 многоразовых наклеек</t>
  </si>
  <si>
    <t xml:space="preserve">2021</t>
  </si>
  <si>
    <t xml:space="preserve">Играю сам</t>
  </si>
  <si>
    <t xml:space="preserve">170 многоразовых наклеек</t>
  </si>
  <si>
    <t xml:space="preserve">Я играю</t>
  </si>
  <si>
    <t xml:space="preserve">Учусь играть</t>
  </si>
  <si>
    <t xml:space="preserve">Красочные книжки для первого чтения для детей 4-7 лет. Текст крупный и разделен на слоги. Формат 20 х 26 см., 16 стр., лакированная обложка, 82 наклейки в каждой книге: "приклей - подбери по тени" и "приклей по заданию к прочитанному тексту".</t>
  </si>
  <si>
    <t xml:space="preserve">Серия "ПОЧИТАЕМ"</t>
  </si>
  <si>
    <t xml:space="preserve">Красочные книжки для первого чтения в лакированной обложке с лощеными страницами.Формат: 20 х 26 см, 10 стр. + 2 стр. наклеек. Текст крупный и разделен на слоги. 82 наклейки в каждой книге: "приклей - подбери по тени" и "приклей по заданию к прочитанному тексту". </t>
  </si>
  <si>
    <t xml:space="preserve">Почитаем. К.Чуковский. Мойдодыр</t>
  </si>
  <si>
    <t xml:space="preserve">82 наклейки</t>
  </si>
  <si>
    <t xml:space="preserve">Почитаем. К.Чуковский. Муха-цокотуха</t>
  </si>
  <si>
    <t xml:space="preserve">2020/
2023</t>
  </si>
  <si>
    <t xml:space="preserve">Почитаем. К.Чуковский. Тараканище</t>
  </si>
  <si>
    <t xml:space="preserve">Почитаем. Лиса-ночлежница</t>
  </si>
  <si>
    <t xml:space="preserve">Почитаем. Медведь и стариковы дочки</t>
  </si>
  <si>
    <t xml:space="preserve">Почитаем. Т. Горбачева. Счет</t>
  </si>
  <si>
    <t xml:space="preserve">Почитаем. Теремок</t>
  </si>
  <si>
    <t xml:space="preserve">Почитаем. Три поросенка</t>
  </si>
  <si>
    <t xml:space="preserve">Развивающая книга  формата 16х22 см для дошкольников с наклейками (48 наклеек), с дополнительно раскладывающимися страницами. Наклейки нужно приклеить в специальные окошки на страницах книг, выполняя обучающие задания в игровой форме.</t>
  </si>
  <si>
    <t xml:space="preserve">Серия "КНИЖКА-ИГРУШКА"</t>
  </si>
  <si>
    <t xml:space="preserve">Развивающие книги формата 16х22 см с дополнительно раскладывающимися страницами, в мелованной обложке. Объем - 12 страниц + полноразмерный разворот с 48 наклейками. Наклейки нужно приклеить в специальные окошки на страницах книг, выполняя игровые задания. </t>
  </si>
  <si>
    <t xml:space="preserve">солн</t>
  </si>
  <si>
    <t xml:space="preserve">48 наклеек</t>
  </si>
  <si>
    <t xml:space="preserve">Веселый транспорт</t>
  </si>
  <si>
    <t xml:space="preserve">Во дворе</t>
  </si>
  <si>
    <t xml:space="preserve">Зоопарк</t>
  </si>
  <si>
    <t xml:space="preserve">Играем с буквами и словами</t>
  </si>
  <si>
    <t xml:space="preserve">Полетели, поехали</t>
  </si>
  <si>
    <t xml:space="preserve">2019/
2025</t>
  </si>
  <si>
    <t xml:space="preserve">Сад и огород</t>
  </si>
  <si>
    <t xml:space="preserve">Счет</t>
  </si>
  <si>
    <t xml:space="preserve">Книжка с наклейками (50 наклеек) в мелованной обложке для детей 3-5 лет, формата 20х26 см, 4 стр. Наклейки  нужно приклеить на тени на внутренней стороне обложки, подобрав по силуэту, или  использовать самостоятельно как декоративные элементы. </t>
  </si>
  <si>
    <t xml:space="preserve">Серия "КНИЖКА С КАРТИНКАМИ"</t>
  </si>
  <si>
    <r>
      <rPr>
        <b val="true"/>
        <sz val="12"/>
        <color rgb="FFFF0000"/>
        <rFont val="Tahoma"/>
        <family val="2"/>
        <charset val="204"/>
      </rPr>
      <t xml:space="preserve">Книжки в мелованной обложке, 20х26 см, 4 стр. В каждой - более </t>
    </r>
    <r>
      <rPr>
        <b val="true"/>
        <sz val="18"/>
        <color rgb="FFFF0000"/>
        <rFont val="Tahoma"/>
        <family val="2"/>
        <charset val="204"/>
      </rPr>
      <t xml:space="preserve">50</t>
    </r>
    <r>
      <rPr>
        <b val="true"/>
        <sz val="12"/>
        <color rgb="FFFF0000"/>
        <rFont val="Tahoma"/>
        <family val="2"/>
        <charset val="204"/>
      </rPr>
      <t xml:space="preserve"> наклеек животных или фруктов/овощей или транспорта. Наклейки  нужно приклеить на тени на внутренней стороне обложки, подобрав по силуэту, или  использовать самостоятельно как декоративные элементы. </t>
    </r>
  </si>
  <si>
    <t xml:space="preserve">Animals животные</t>
  </si>
  <si>
    <t xml:space="preserve">51 наклейка</t>
  </si>
  <si>
    <t xml:space="preserve">Дикие животные</t>
  </si>
  <si>
    <t xml:space="preserve">Домашние животные</t>
  </si>
  <si>
    <t xml:space="preserve">Собираем урожай</t>
  </si>
  <si>
    <t xml:space="preserve">Транспорт</t>
  </si>
  <si>
    <t xml:space="preserve">Фрукты и ягоды</t>
  </si>
  <si>
    <t xml:space="preserve">РАСКРАСКИ серии "МИНИ-АЛЬБОМ С НАКЛЕЙКАМИ" </t>
  </si>
  <si>
    <t xml:space="preserve">Раскраска-альбом в мягкой МЕЛОВАННОЙ обложке формата 20 х 14 см, 48 стр, с НАКЛЕЙКАМИ - образцами для раскрашивания</t>
  </si>
  <si>
    <t xml:space="preserve">м-альб</t>
  </si>
  <si>
    <t xml:space="preserve">Раскраска для мальчиков</t>
  </si>
  <si>
    <t xml:space="preserve">32 наклейки</t>
  </si>
  <si>
    <t xml:space="preserve">Раскрась сам</t>
  </si>
  <si>
    <t xml:space="preserve">Раскраска-альбом в мягкой МЕЛОВАННОЙ обложке формата 20 х 14 см, 32 стр, с НАКЛЕЙКАМИ (32шт) - образцами для раскрашивания для малышей 4-5 лет. Наклейки приклеиваются на каждой страничке рядом с иллюстрацией в специальное окошко, они - образец для раскрашивания. Иллюстрации размещены только с одной стороны листа, выполнены на плотной офсетной бумаге, их можно раскрашивать карандашами, красками и фломастерами.</t>
  </si>
  <si>
    <t xml:space="preserve">Раскраска-альбом в мягкой МЕЛОВАННОЙ обложке формата 20 х 14 см, 32 стр, с НАКЛЕЙКАМИ - образцами для раскрашивания</t>
  </si>
  <si>
    <t xml:space="preserve">Азбука малышам </t>
  </si>
  <si>
    <t xml:space="preserve">Лучшая раскраска </t>
  </si>
  <si>
    <t xml:space="preserve">Маленькие модницы</t>
  </si>
  <si>
    <t xml:space="preserve">Мир принцесс </t>
  </si>
  <si>
    <t xml:space="preserve">Модные принцессы </t>
  </si>
  <si>
    <t xml:space="preserve">Раскрась сказку</t>
  </si>
  <si>
    <t xml:space="preserve">Сказочные принцессы </t>
  </si>
  <si>
    <t xml:space="preserve">Твоя первая раскраска</t>
  </si>
  <si>
    <t xml:space="preserve">Тебе, малыш </t>
  </si>
  <si>
    <t xml:space="preserve">РАСКРАСКИ серии "Я УЧУСЬ"</t>
  </si>
  <si>
    <t xml:space="preserve">Раскраски с НАКЛЕЙКАМИ в мягкой МЕЛОВАННОЙ обложке формата 20,5х28 см на 32 страницах, стикер 41х23 см, цветные странички (красочность 2+0) с увлекательными заданиями!</t>
  </si>
  <si>
    <t xml:space="preserve">Я</t>
  </si>
  <si>
    <t xml:space="preserve">Раскраска с НАКЛЕЙКАМИ
32 наклейки</t>
  </si>
  <si>
    <t xml:space="preserve">Моя азбука</t>
  </si>
  <si>
    <t xml:space="preserve">Моя семья</t>
  </si>
  <si>
    <t xml:space="preserve">Что нас окружает?</t>
  </si>
  <si>
    <t xml:space="preserve">Я учусь</t>
  </si>
  <si>
    <t xml:space="preserve">РАСКРАСКИ </t>
  </si>
  <si>
    <t xml:space="preserve">РАСКРАСКА ПАЛЬЧИКАМИ серии "Моя первая раскраска"</t>
  </si>
  <si>
    <t xml:space="preserve">Раскраски "Рисуем ПАЛЬЧИКАМИ", формата 20х25 см. Картонная мелованная обложка,  8 страниц на офсете с ОБРАЗЦАМИ для раскрашивания. 7 картинок для раскрашивания</t>
  </si>
  <si>
    <t xml:space="preserve">Веселые картинки</t>
  </si>
  <si>
    <t xml:space="preserve">Для малышей</t>
  </si>
  <si>
    <t xml:space="preserve">Раскраска с животными</t>
  </si>
  <si>
    <t xml:space="preserve">Для самых маленьких</t>
  </si>
  <si>
    <t xml:space="preserve">Лучшая раскраска</t>
  </si>
  <si>
    <t xml:space="preserve">Маленький художник</t>
  </si>
  <si>
    <t xml:space="preserve">Мои картинки</t>
  </si>
  <si>
    <t xml:space="preserve">Первые рисунки</t>
  </si>
  <si>
    <t xml:space="preserve">Яркие краски</t>
  </si>
  <si>
    <t xml:space="preserve">ВР</t>
  </si>
  <si>
    <t xml:space="preserve">Белочка</t>
  </si>
  <si>
    <t xml:space="preserve">Динозаврик</t>
  </si>
  <si>
    <t xml:space="preserve">Добрый ежик</t>
  </si>
  <si>
    <t xml:space="preserve">Забавный теленок</t>
  </si>
  <si>
    <t xml:space="preserve">Заботливый енот</t>
  </si>
  <si>
    <t xml:space="preserve">Замечательный слоненок</t>
  </si>
  <si>
    <t xml:space="preserve">Косолапый медвежонок</t>
  </si>
  <si>
    <t xml:space="preserve">Любимая лошадка</t>
  </si>
  <si>
    <t xml:space="preserve">Любопытный котенок</t>
  </si>
  <si>
    <t xml:space="preserve">с черными точками</t>
  </si>
  <si>
    <t xml:space="preserve">Маленький утенок</t>
  </si>
  <si>
    <t xml:space="preserve">Мальчикам</t>
  </si>
  <si>
    <t xml:space="preserve">Милый щенок</t>
  </si>
  <si>
    <t xml:space="preserve">Солнышко</t>
  </si>
  <si>
    <t xml:space="preserve">Храбрый львенок</t>
  </si>
  <si>
    <t xml:space="preserve">Цыпленок</t>
  </si>
  <si>
    <t xml:space="preserve">Шаловливый лисенок</t>
  </si>
  <si>
    <t xml:space="preserve">Шустрый зайчонок</t>
  </si>
  <si>
    <t xml:space="preserve">Суперраскраска  для детей 4-7 лет на очень плотной офсетной бумаге. Иллюстрации можно раскрашивать красками и фломастерами, готовый рисунок не будет просвечиваться на обратной стороне. Формат 20 х 28 см,48 страницы, 24 рисунка для раскрашивания.</t>
  </si>
  <si>
    <t xml:space="preserve">СУПЕРРАСКРАСКИ серии "ВЕСЁЛАЯ КИСТОЧКА"</t>
  </si>
  <si>
    <r>
      <rPr>
        <b val="true"/>
        <sz val="12"/>
        <color rgb="FFFF0000"/>
        <rFont val="Tahoma"/>
        <family val="2"/>
        <charset val="204"/>
      </rPr>
      <t xml:space="preserve">Формат 20,5х28 см, 48 стр, ПЛОТНЫЕ листы офсетной бумаги, раскрашиваются КРАСКАМИ, ФЛОМАСТЕРАМИ, карандашами. Раскрашенные иллюстрации </t>
    </r>
    <r>
      <rPr>
        <b val="true"/>
        <sz val="14"/>
        <color rgb="FFFF0000"/>
        <rFont val="Tahoma"/>
        <family val="2"/>
        <charset val="204"/>
      </rPr>
      <t xml:space="preserve">НЕ ПРОСВЕЧИВАЮТСЯ</t>
    </r>
    <r>
      <rPr>
        <b val="true"/>
        <sz val="12"/>
        <color rgb="FFFF0000"/>
        <rFont val="Tahoma"/>
        <family val="2"/>
        <charset val="204"/>
      </rPr>
      <t xml:space="preserve"> на обратной стороне! </t>
    </r>
  </si>
  <si>
    <t xml:space="preserve">СР</t>
  </si>
  <si>
    <t xml:space="preserve">Вот мы какие!</t>
  </si>
  <si>
    <t xml:space="preserve">Для мальчиков </t>
  </si>
  <si>
    <t xml:space="preserve">КРУПНЫЙ КОНТУР</t>
  </si>
  <si>
    <t xml:space="preserve">Мои любимые зверята</t>
  </si>
  <si>
    <t xml:space="preserve">О животных</t>
  </si>
  <si>
    <t xml:space="preserve">64 страницы</t>
  </si>
  <si>
    <t xml:space="preserve">Тебе, малыш</t>
  </si>
  <si>
    <t xml:space="preserve">КРУПНЫЙ КОНТУР, 64 страницы</t>
  </si>
  <si>
    <t xml:space="preserve">Бумага 100% белизны</t>
  </si>
  <si>
    <t xml:space="preserve">Большое путешествие</t>
  </si>
  <si>
    <t xml:space="preserve">Животные</t>
  </si>
  <si>
    <t xml:space="preserve">Игрушки</t>
  </si>
  <si>
    <t xml:space="preserve">По дорогам и морям</t>
  </si>
  <si>
    <t xml:space="preserve">Веселые принцессы</t>
  </si>
  <si>
    <t xml:space="preserve">Самые модные</t>
  </si>
  <si>
    <t xml:space="preserve">Суперраскраска  для детей 4-7 лет на очень плотной офсетной бумаге. Иллюстрации можно раскрашивать красками и фломастерами, готовый рисунок не будет просвечиваться на обратной стороне. Формат 20 х 28 см, 32 страницы, 16 рисунков </t>
  </si>
  <si>
    <r>
      <rPr>
        <b val="true"/>
        <sz val="12"/>
        <color rgb="FFFF0000"/>
        <rFont val="Tahoma"/>
        <family val="2"/>
        <charset val="204"/>
      </rPr>
      <t xml:space="preserve">Формат 20,5х28 см, 32 стр, ПЛОТНЫЕ листы офсетной бумаги, раскрашиваются КРАСКАМИ, ФЛОМАСТЕРАМИ, карандашами. Раскрашенные иллюстрации </t>
    </r>
    <r>
      <rPr>
        <b val="true"/>
        <sz val="14"/>
        <color rgb="FFFF0000"/>
        <rFont val="Tahoma"/>
        <family val="2"/>
        <charset val="204"/>
      </rPr>
      <t xml:space="preserve">НЕ ПРОСВЕЧИВАЮТСЯ</t>
    </r>
    <r>
      <rPr>
        <b val="true"/>
        <sz val="12"/>
        <color rgb="FFFF0000"/>
        <rFont val="Tahoma"/>
        <family val="2"/>
        <charset val="204"/>
      </rPr>
      <t xml:space="preserve"> на обратной стороне! </t>
    </r>
  </si>
  <si>
    <t xml:space="preserve">Девочкам</t>
  </si>
  <si>
    <t xml:space="preserve">Лучшая первая раскраска</t>
  </si>
  <si>
    <t xml:space="preserve">Мир техники</t>
  </si>
  <si>
    <t xml:space="preserve">Настоящие принцессы</t>
  </si>
  <si>
    <t xml:space="preserve">Прекрасные принцессы</t>
  </si>
  <si>
    <t xml:space="preserve">Про зверят</t>
  </si>
  <si>
    <t xml:space="preserve">Раскрась, малыш</t>
  </si>
  <si>
    <t xml:space="preserve">Счёт</t>
  </si>
  <si>
    <t xml:space="preserve">Техника мальчикам</t>
  </si>
  <si>
    <t xml:space="preserve">Я рисую</t>
  </si>
  <si>
    <t xml:space="preserve"> Суперраскраски для детей 4-7 лет на плотной офсетной бумаге, альбомного формата 14х20 см, 32 стр. Раскраски помогаю развитию мелкой моторики, воображения, творческого мышления, внимания, сообразительности.</t>
  </si>
  <si>
    <t xml:space="preserve">СУПЕРРАСКРАСКИ-МИНИ серии "ВЕСЁЛАЯ КИСТОЧКА"                                                                                                                                                                                        </t>
  </si>
  <si>
    <t xml:space="preserve">Суперраскраски альбомного формата 14х20 см, 32 стр. </t>
  </si>
  <si>
    <t xml:space="preserve">мСР</t>
  </si>
  <si>
    <t xml:space="preserve">Для Вас, девочки</t>
  </si>
  <si>
    <t xml:space="preserve">Знакомимся с техникой</t>
  </si>
  <si>
    <t xml:space="preserve">Маленькому художнику</t>
  </si>
  <si>
    <t xml:space="preserve">Мои куклы</t>
  </si>
  <si>
    <t xml:space="preserve">На суше и на море</t>
  </si>
  <si>
    <t xml:space="preserve">Нужная техника</t>
  </si>
  <si>
    <t xml:space="preserve">Рисуем машины</t>
  </si>
  <si>
    <t xml:space="preserve">Рисуем технику</t>
  </si>
  <si>
    <t xml:space="preserve">Удивительные принцессы</t>
  </si>
  <si>
    <t xml:space="preserve">Учусь рисовать</t>
  </si>
  <si>
    <t xml:space="preserve">Чудо-машины</t>
  </si>
  <si>
    <t xml:space="preserve">Первая раскраски А4 формата 20х26 см  в МЕЛОВАННОЙ обложке на 8 стр., 8 картинок для раскрашивания - для детей 3-4 лет с очень крупным 3-7мм контуром для раскрашивания мелками, красками, карандашами, пластилином. </t>
  </si>
  <si>
    <t xml:space="preserve">РАСКРАСКИ ДЛЯ МАЛЫШЕЙ С КРУПНЫМ КОНТУРОМ *ПЕРВАЯ РАСКРАСКА*</t>
  </si>
  <si>
    <t xml:space="preserve"> Раскраски А4 формата 20х26 см  в МЕЛОВАННОЙ обложке на 8 стр. для самых маленьких с ОБРАЗЦАМИ для раскрашивания и КРУПНЫМ контуром. 8 картинок для раскрашивания</t>
  </si>
  <si>
    <t xml:space="preserve">Веселые рисунки</t>
  </si>
  <si>
    <t xml:space="preserve">2022/
 2023</t>
  </si>
  <si>
    <t xml:space="preserve">*ПР</t>
  </si>
  <si>
    <t xml:space="preserve">Время рисовать</t>
  </si>
  <si>
    <t xml:space="preserve">Давай рисовать</t>
  </si>
  <si>
    <t xml:space="preserve">Для малюток</t>
  </si>
  <si>
    <t xml:space="preserve"> 2023</t>
  </si>
  <si>
    <t xml:space="preserve">Кто какого цвета?</t>
  </si>
  <si>
    <t xml:space="preserve">Малышу</t>
  </si>
  <si>
    <t xml:space="preserve">Мои первые рисунки</t>
  </si>
  <si>
    <t xml:space="preserve">Моя раскраска</t>
  </si>
  <si>
    <t xml:space="preserve">Порисуй-ка</t>
  </si>
  <si>
    <t xml:space="preserve">Я умею рисовать</t>
  </si>
  <si>
    <t xml:space="preserve">Раскраски для ДЕВОЧЕК</t>
  </si>
  <si>
    <t xml:space="preserve"> Раскраски А4 формата 20х26 см  в МЕЛОВАННОЙ обложке с принцессами и куклами. 8 страниц, 8 картинок для раскрашивания</t>
  </si>
  <si>
    <t xml:space="preserve">Все для девочек</t>
  </si>
  <si>
    <t xml:space="preserve">Для девочек</t>
  </si>
  <si>
    <t xml:space="preserve">Для принцессы</t>
  </si>
  <si>
    <t xml:space="preserve">*</t>
  </si>
  <si>
    <t xml:space="preserve">Мои любимые принцессы </t>
  </si>
  <si>
    <t xml:space="preserve">Такие разные принцессы</t>
  </si>
  <si>
    <t xml:space="preserve">Раскраски для МАЛЬЧИКОВ</t>
  </si>
  <si>
    <t xml:space="preserve"> Раскраски А4 формата 20х26 см в МЕЛОВАННОЙ обложке с машинами и техникой. 8 страниц, 8 картинок для раскрашивания</t>
  </si>
  <si>
    <t xml:space="preserve">Автомобили большого города</t>
  </si>
  <si>
    <t xml:space="preserve">октябрь
2025</t>
  </si>
  <si>
    <t xml:space="preserve">Едем, плаваем, летаем 6+</t>
  </si>
  <si>
    <t xml:space="preserve">Самые большие машины</t>
  </si>
  <si>
    <t xml:space="preserve">Спешим на помощь</t>
  </si>
  <si>
    <t xml:space="preserve">Супер гонки</t>
  </si>
  <si>
    <t xml:space="preserve">Раскраски универсальные (для девочек и мальчиков)</t>
  </si>
  <si>
    <t xml:space="preserve">Веселая раскраска</t>
  </si>
  <si>
    <t xml:space="preserve">2022/
2023</t>
  </si>
  <si>
    <t xml:space="preserve">Весёлые картинки</t>
  </si>
  <si>
    <t xml:space="preserve">В зоопарке</t>
  </si>
  <si>
    <t xml:space="preserve">Веселый художник</t>
  </si>
  <si>
    <t xml:space="preserve">Мои друзья</t>
  </si>
  <si>
    <t xml:space="preserve">Мы рисуем </t>
  </si>
  <si>
    <t xml:space="preserve">Озорные малыши</t>
  </si>
  <si>
    <t xml:space="preserve">*ПИР</t>
  </si>
  <si>
    <t xml:space="preserve">Мы решаем и рисуем</t>
  </si>
  <si>
    <t xml:space="preserve">Раскраска ПО ЦИФРАМ</t>
  </si>
  <si>
    <t xml:space="preserve">Считаем и рисуем</t>
  </si>
  <si>
    <t xml:space="preserve">Серия "Длинная Раскраска-РАСКЛАДУШКА"</t>
  </si>
  <si>
    <t xml:space="preserve"> Раскраски-гармошки формата 21х28 см /в развернутом виде - 84х28 см/ на плотном офсете. Иллюстрации на всех страницах связаны друг с другом фоном и элементами рисунка, перетекают друг в друга, создавая общий рисунок.</t>
  </si>
  <si>
    <t xml:space="preserve">Раскр Длин</t>
  </si>
  <si>
    <t xml:space="preserve">Раскраска-гармошка</t>
  </si>
  <si>
    <t xml:space="preserve">Забавный мир</t>
  </si>
  <si>
    <t xml:space="preserve">Зима</t>
  </si>
  <si>
    <t xml:space="preserve">Лето</t>
  </si>
  <si>
    <t xml:space="preserve">Машины в городе</t>
  </si>
  <si>
    <t xml:space="preserve">Машины-помощники </t>
  </si>
  <si>
    <t xml:space="preserve">Мы играем</t>
  </si>
  <si>
    <t xml:space="preserve">Сказки</t>
  </si>
  <si>
    <t xml:space="preserve">Сказочная прогулка</t>
  </si>
  <si>
    <t xml:space="preserve">Страна принцесс</t>
  </si>
  <si>
    <t xml:space="preserve">Чудо-космос</t>
  </si>
  <si>
    <t xml:space="preserve">Раскраски формата А5, размер  14х20 см с 14 полноЦВЕТНЫМИ стр. на офсете с ОБРАЗЦАМИ для раскрашивания. 14 картинок для раскрашивания</t>
  </si>
  <si>
    <t xml:space="preserve">Раскраски формата А5, для малышей 3-5 лет, с крупным контуром. На каждой страничке рядом с рисунком для раскрашивания - цветной образец в миниатюре. Размер 20 х 14 см, 12 стр.</t>
  </si>
  <si>
    <t xml:space="preserve">Раскраски для МАЛЫШЕЙ</t>
  </si>
  <si>
    <t xml:space="preserve">Для малыша</t>
  </si>
  <si>
    <t xml:space="preserve">Игрушки малышам</t>
  </si>
  <si>
    <t xml:space="preserve">Любимые игрушки</t>
  </si>
  <si>
    <t xml:space="preserve">Посмотри и раскрась</t>
  </si>
  <si>
    <t xml:space="preserve">Чудесные зверята</t>
  </si>
  <si>
    <t xml:space="preserve">Любимые занятия</t>
  </si>
  <si>
    <t xml:space="preserve">Любимые принцессы</t>
  </si>
  <si>
    <t xml:space="preserve">Модные девочки</t>
  </si>
  <si>
    <t xml:space="preserve">Самые прекрасные </t>
  </si>
  <si>
    <t xml:space="preserve">Самые любимые</t>
  </si>
  <si>
    <t xml:space="preserve">Что мы любим делать</t>
  </si>
  <si>
    <t xml:space="preserve">Вертолёты</t>
  </si>
  <si>
    <t xml:space="preserve">14 страниц, 14 картинок для раскрашивания</t>
  </si>
  <si>
    <t xml:space="preserve">
апрель 
2026</t>
  </si>
  <si>
    <t xml:space="preserve">Военные корабли</t>
  </si>
  <si>
    <t xml:space="preserve">Игрушки для мальчиков</t>
  </si>
  <si>
    <t xml:space="preserve">Любимые машины</t>
  </si>
  <si>
    <t xml:space="preserve">Машины нашего города</t>
  </si>
  <si>
    <t xml:space="preserve">Мир больших машин</t>
  </si>
  <si>
    <t xml:space="preserve">Самолеты</t>
  </si>
  <si>
    <t xml:space="preserve">Супергрузовики</t>
  </si>
  <si>
    <t xml:space="preserve">Техника</t>
  </si>
  <si>
    <t xml:space="preserve">Я рисую машины</t>
  </si>
  <si>
    <t xml:space="preserve">Веселая поляна</t>
  </si>
  <si>
    <t xml:space="preserve">Весёлые уроки</t>
  </si>
  <si>
    <t xml:space="preserve">Веселый мир</t>
  </si>
  <si>
    <t xml:space="preserve">Вкусные овощи</t>
  </si>
  <si>
    <t xml:space="preserve">В нашем лесу</t>
  </si>
  <si>
    <t xml:space="preserve">Забавные игрушки</t>
  </si>
  <si>
    <t xml:space="preserve">Зверюшки и игрушки</t>
  </si>
  <si>
    <t xml:space="preserve">Знакомимся со звуками</t>
  </si>
  <si>
    <t xml:space="preserve">Мои любимые игрушки</t>
  </si>
  <si>
    <t xml:space="preserve">Овощи</t>
  </si>
  <si>
    <t xml:space="preserve">Озорные зверята</t>
  </si>
  <si>
    <t xml:space="preserve">Разноцветные друзья</t>
  </si>
  <si>
    <t xml:space="preserve">Смешные зверята</t>
  </si>
  <si>
    <t xml:space="preserve">У нас в лесу</t>
  </si>
  <si>
    <t xml:space="preserve">Ягоды и фрукты</t>
  </si>
  <si>
    <t xml:space="preserve">Серия "ВЕСЕЛЫЙ КАРАНДАШ"</t>
  </si>
  <si>
    <t xml:space="preserve">Раскраски в яркой МЕЛОВАННОЙ обложке формата 14х20 см с 8 офсетными стр.</t>
  </si>
  <si>
    <t xml:space="preserve">Раскраска с техникой</t>
  </si>
  <si>
    <t xml:space="preserve">Веселая техника</t>
  </si>
  <si>
    <t xml:space="preserve">Для маленьких принцесс</t>
  </si>
  <si>
    <t xml:space="preserve">Модный мир</t>
  </si>
  <si>
    <t xml:space="preserve">Самые красивые</t>
  </si>
  <si>
    <t xml:space="preserve">Я самая красивая</t>
  </si>
  <si>
    <t xml:space="preserve">Веселый карандаш</t>
  </si>
  <si>
    <t xml:space="preserve">Веселый огород</t>
  </si>
  <si>
    <t xml:space="preserve">Забавные животные</t>
  </si>
  <si>
    <t xml:space="preserve">Маленьким художникам</t>
  </si>
  <si>
    <t xml:space="preserve">Малышам</t>
  </si>
  <si>
    <t xml:space="preserve">Милые зверушки</t>
  </si>
  <si>
    <t xml:space="preserve">Хочу рисовать</t>
  </si>
  <si>
    <t xml:space="preserve">РАСКРАСКИ-невидимки серии "СТИРАЙ И ИГРАЙ"                                                                                                                                                                                                       </t>
  </si>
  <si>
    <t xml:space="preserve">10-страничные раскраски для дошкольников на МЕЛОВАННОЙ бумаге формата 16х22 см. Выполняя игровые задания на страницах книжек, нужно ПОТЕРЕТЬ МОНЕТКОЙ белые окошки и найти нужный ответ.                                                                    </t>
  </si>
  <si>
    <t xml:space="preserve">Веселым деткам</t>
  </si>
  <si>
    <t xml:space="preserve">РН</t>
  </si>
  <si>
    <t xml:space="preserve">Давай прокатимся</t>
  </si>
  <si>
    <t xml:space="preserve">Забавные занятия</t>
  </si>
  <si>
    <t xml:space="preserve">От слона до бегемота</t>
  </si>
  <si>
    <t xml:space="preserve">Поиграем вместе</t>
  </si>
  <si>
    <t xml:space="preserve">Привет из леса</t>
  </si>
  <si>
    <t xml:space="preserve">"РАСКРАСКА-НЕВИДИМКА"                                                                                                                                                                                                          </t>
  </si>
  <si>
    <t xml:space="preserve">Раскраски на МЕЛОВАННОЙ бумаге формата 16х22 см, 8 страниц. Белые мелованные странички книжек нужно ПОТЕРЕТЬ МОНЕТКОЙ или заштриховать простым карандашом - появится контур  рисунка для раскрашивания.                                                                           </t>
  </si>
  <si>
    <t xml:space="preserve">Вот так зверята!</t>
  </si>
  <si>
    <t xml:space="preserve">Давай считать!</t>
  </si>
  <si>
    <t xml:space="preserve">Мои любимые куклы</t>
  </si>
  <si>
    <t xml:space="preserve">Мои любимые принцессы</t>
  </si>
  <si>
    <t xml:space="preserve">Очаровательные принцессы</t>
  </si>
  <si>
    <t xml:space="preserve">Страна зверей</t>
  </si>
  <si>
    <t xml:space="preserve">Умные зверята</t>
  </si>
  <si>
    <t xml:space="preserve">Чудесная техника</t>
  </si>
  <si>
    <t xml:space="preserve">Вырезалки</t>
  </si>
  <si>
    <t xml:space="preserve">Серия "КУКЛА - ВЫРЕЗАЙ И ИГРАЙ"</t>
  </si>
  <si>
    <t xml:space="preserve">Книга-вырезалка в плотной картонной обложке 16 х 21 см, 12 офсетных стр. С обложки нужно вырезать куклу, с блока - одежду для куклы. </t>
  </si>
  <si>
    <t xml:space="preserve">Алина</t>
  </si>
  <si>
    <t xml:space="preserve">Аня</t>
  </si>
  <si>
    <t xml:space="preserve">кукла</t>
  </si>
  <si>
    <t xml:space="preserve">Вика</t>
  </si>
  <si>
    <t xml:space="preserve">Вита</t>
  </si>
  <si>
    <t xml:space="preserve">Дана</t>
  </si>
  <si>
    <t xml:space="preserve">Даша</t>
  </si>
  <si>
    <t xml:space="preserve">Инна</t>
  </si>
  <si>
    <t xml:space="preserve">Ира</t>
  </si>
  <si>
    <t xml:space="preserve">Катя</t>
  </si>
  <si>
    <t xml:space="preserve">Лена</t>
  </si>
  <si>
    <t xml:space="preserve">Лиза</t>
  </si>
  <si>
    <t xml:space="preserve">Лиля</t>
  </si>
  <si>
    <t xml:space="preserve">Маша</t>
  </si>
  <si>
    <t xml:space="preserve">Настя</t>
  </si>
  <si>
    <t xml:space="preserve">Наташа</t>
  </si>
  <si>
    <t xml:space="preserve">Никита</t>
  </si>
  <si>
    <t xml:space="preserve">мальчик</t>
  </si>
  <si>
    <t xml:space="preserve">Оля</t>
  </si>
  <si>
    <t xml:space="preserve">Полина</t>
  </si>
  <si>
    <t xml:space="preserve">Рита</t>
  </si>
  <si>
    <t xml:space="preserve">Саша</t>
  </si>
  <si>
    <t xml:space="preserve">Таня</t>
  </si>
  <si>
    <t xml:space="preserve">Юля</t>
  </si>
  <si>
    <t xml:space="preserve">Яна</t>
  </si>
  <si>
    <t xml:space="preserve">Серия "АППЛИКАЦИИ"</t>
  </si>
  <si>
    <t xml:space="preserve">Книга-АППЛИКАЦИЯ в мягкой обложке, 14 х 20 см, 14 стр. Вырезать части рисунка, приклеить на контур на специальных страничках. Яркие картинки-аппликации с закругленными контурами подойдут и для самых маленьких мастеров. </t>
  </si>
  <si>
    <t xml:space="preserve">Аппликации для МАЛЬЧИКОВ</t>
  </si>
  <si>
    <t xml:space="preserve">Веселые занятия</t>
  </si>
  <si>
    <t xml:space="preserve">аппл</t>
  </si>
  <si>
    <t xml:space="preserve">Вырезаю сам</t>
  </si>
  <si>
    <t xml:space="preserve">Для Мальчиков</t>
  </si>
  <si>
    <t xml:space="preserve">Едем, плаваем, летаем</t>
  </si>
  <si>
    <t xml:space="preserve">На дороге</t>
  </si>
  <si>
    <t xml:space="preserve">Наша техника</t>
  </si>
  <si>
    <t xml:space="preserve">Первая техника</t>
  </si>
  <si>
    <t xml:space="preserve">Техника в городе</t>
  </si>
  <si>
    <t xml:space="preserve">Техника для ребят</t>
  </si>
  <si>
    <t xml:space="preserve">Аппликации для ДЕВОЧЕК</t>
  </si>
  <si>
    <t xml:space="preserve">Любимые куклы</t>
  </si>
  <si>
    <t xml:space="preserve">Одень куклу</t>
  </si>
  <si>
    <t xml:space="preserve">Для малышей 3-5 лет</t>
  </si>
  <si>
    <t xml:space="preserve">Вырезай, малыш</t>
  </si>
  <si>
    <t xml:space="preserve">Веселые игрушки</t>
  </si>
  <si>
    <t xml:space="preserve">Смешные малыши</t>
  </si>
  <si>
    <t xml:space="preserve">Я вырезаю сам</t>
  </si>
  <si>
    <t xml:space="preserve">Я учусь вырезать</t>
  </si>
  <si>
    <t xml:space="preserve">Для детей 4-7 лет</t>
  </si>
  <si>
    <t xml:space="preserve">Веселые уроки</t>
  </si>
  <si>
    <t xml:space="preserve">Время суток</t>
  </si>
  <si>
    <t xml:space="preserve">Зверята</t>
  </si>
  <si>
    <t xml:space="preserve">Игрушки и зверюшки</t>
  </si>
  <si>
    <t xml:space="preserve">Маленькие друзья</t>
  </si>
  <si>
    <t xml:space="preserve">На лесной полянке</t>
  </si>
  <si>
    <t xml:space="preserve">ОБУЧАЮЩАЯ ПРОДУКЦИЯ</t>
  </si>
  <si>
    <t xml:space="preserve">Серия "ЧИТАЕМ ВМЕСТЕ" </t>
  </si>
  <si>
    <t xml:space="preserve">Авторский букварь Т.А. Горбачевой в твердом переплете 7БЦ, 20 х 27 см, 80 страниц с красочными полноцветными иллюстрациями</t>
  </si>
  <si>
    <t xml:space="preserve">Т.Горбачева "Букварь от А до Я"</t>
  </si>
  <si>
    <r>
      <rPr>
        <b val="true"/>
        <sz val="8"/>
        <rFont val="Tahoma"/>
        <family val="2"/>
        <charset val="204"/>
      </rPr>
      <t xml:space="preserve">Татьяна Горбачёва</t>
    </r>
    <r>
      <rPr>
        <sz val="8"/>
        <rFont val="Tahoma"/>
        <family val="2"/>
        <charset val="204"/>
      </rPr>
      <t xml:space="preserve">, рисованные иллюстрации</t>
    </r>
  </si>
  <si>
    <t xml:space="preserve">Рабочие тетради в плотной офсетной обложке, 16,5 х 20,5см, 33 стр.Серия обучающих пособий для развития логического мышления и внимания у детей 5-7 лет.</t>
  </si>
  <si>
    <t xml:space="preserve">РАБОЧИЕ ТЕТРАДИ</t>
  </si>
  <si>
    <t xml:space="preserve">Рабочие тетради в плотной офсетной обложке, 16,5 х 20,5см, 32 стр.  Серия обучающих пособий для развития логического мышления и внимания у детей</t>
  </si>
  <si>
    <t xml:space="preserve">Обучение грамоте. Веселые линии</t>
  </si>
  <si>
    <t xml:space="preserve">Татьяна Горбачёва</t>
  </si>
  <si>
    <t xml:space="preserve">Обучение грамоте. Для тех, кто не любит читать. Часть 1</t>
  </si>
  <si>
    <t xml:space="preserve">Обучение грамоте. Учимся писать</t>
  </si>
  <si>
    <t xml:space="preserve">Обучение грамоте. Учимся писать буквы. Часть 1</t>
  </si>
  <si>
    <t xml:space="preserve">Обучение грамоте. Учимся писать буквы. Часть 2</t>
  </si>
  <si>
    <t xml:space="preserve">Обучение грамоте. Учимся писать буквы и слова. Часть 3</t>
  </si>
  <si>
    <t xml:space="preserve">Обучение грамоте. Развиваем устную речь.</t>
  </si>
  <si>
    <t xml:space="preserve">Обучение грамоте. Развиваем  речь</t>
  </si>
  <si>
    <t xml:space="preserve">Математика. Учимся решать задачи. Для самых маленьких</t>
  </si>
  <si>
    <t xml:space="preserve">Математика. Развиваем математические способности.</t>
  </si>
  <si>
    <t xml:space="preserve">Математика. Учимся считать</t>
  </si>
  <si>
    <t xml:space="preserve">Математика</t>
  </si>
  <si>
    <t xml:space="preserve">Математика. Часть 1</t>
  </si>
  <si>
    <t xml:space="preserve">Математика. Часть 2</t>
  </si>
  <si>
    <t xml:space="preserve">Математика. Знакомство с цифрами</t>
  </si>
  <si>
    <t xml:space="preserve">Математика. Учимся писать цифры</t>
  </si>
  <si>
    <t xml:space="preserve">Математика. Учимся сравнивать</t>
  </si>
  <si>
    <t xml:space="preserve">Математика. Складываем и вычитаем</t>
  </si>
  <si>
    <t xml:space="preserve">Математика. Складываем и вычитаем до 20. Часть 1</t>
  </si>
  <si>
    <t xml:space="preserve">Математика. Складываем и вычитаем до 20. Часть 2</t>
  </si>
  <si>
    <t xml:space="preserve">Математика. Знакомство с геометрией</t>
  </si>
  <si>
    <t xml:space="preserve">Математика. Учимся решать задачи</t>
  </si>
  <si>
    <t xml:space="preserve">ПЛАКАТЫ  издательства "Линг" на картоне</t>
  </si>
  <si>
    <t xml:space="preserve">
Тематические плакаты формата 50х70 см.</t>
  </si>
  <si>
    <t xml:space="preserve">Безопасность в доме</t>
  </si>
  <si>
    <t xml:space="preserve">50х70 см</t>
  </si>
  <si>
    <t xml:space="preserve">В саду</t>
  </si>
  <si>
    <t xml:space="preserve">Если хочешь быть здоров</t>
  </si>
  <si>
    <t xml:space="preserve">Знакомые птицы</t>
  </si>
  <si>
    <t xml:space="preserve">Измерения</t>
  </si>
  <si>
    <t xml:space="preserve">Как себя вести</t>
  </si>
  <si>
    <t xml:space="preserve">Любимые собаки</t>
  </si>
  <si>
    <t xml:space="preserve">Местоположение</t>
  </si>
  <si>
    <t xml:space="preserve">Насекомые</t>
  </si>
  <si>
    <t xml:space="preserve">Полезные машины вокруг нас</t>
  </si>
  <si>
    <t xml:space="preserve">Птицы</t>
  </si>
  <si>
    <t xml:space="preserve">Север-Юг-Восток-Запад</t>
  </si>
  <si>
    <t xml:space="preserve">Цвета</t>
  </si>
  <si>
    <t xml:space="preserve">ПЛАКАТЫ на картоне </t>
  </si>
  <si>
    <t xml:space="preserve">Тематические плакаты формата 44х59 см.</t>
  </si>
  <si>
    <t xml:space="preserve">Время и времена года</t>
  </si>
  <si>
    <t xml:space="preserve">9785912820113</t>
  </si>
  <si>
    <t xml:space="preserve">плак</t>
  </si>
  <si>
    <t xml:space="preserve">Время и распорядок дня  00052</t>
  </si>
  <si>
    <t xml:space="preserve">9785000339992 00052</t>
  </si>
  <si>
    <t xml:space="preserve">Гласные и согласные звуки и буквы 00005</t>
  </si>
  <si>
    <t xml:space="preserve">9785000339992 00005</t>
  </si>
  <si>
    <t xml:space="preserve">Грибы</t>
  </si>
  <si>
    <t xml:space="preserve">Деревья</t>
  </si>
  <si>
    <t xml:space="preserve">Дикие животные 00039</t>
  </si>
  <si>
    <t xml:space="preserve">9785000339992 00039</t>
  </si>
  <si>
    <t xml:space="preserve">Домашние птицы 00014</t>
  </si>
  <si>
    <t xml:space="preserve">9785000339992 00014</t>
  </si>
  <si>
    <t xml:space="preserve">Животные Африки</t>
  </si>
  <si>
    <t xml:space="preserve">Животные и птицы Австралии 00046</t>
  </si>
  <si>
    <t xml:space="preserve">9785000339992 00046</t>
  </si>
  <si>
    <t xml:space="preserve">Животные и птицы Арктики 00024</t>
  </si>
  <si>
    <t xml:space="preserve">9785000339992 00024</t>
  </si>
  <si>
    <t xml:space="preserve">Животные и птицы Северной Америки 00047</t>
  </si>
  <si>
    <t xml:space="preserve">9785000339992 00047</t>
  </si>
  <si>
    <t xml:space="preserve">Животные и птицы Южной Америки 00048</t>
  </si>
  <si>
    <t xml:space="preserve">9785000339992 00048</t>
  </si>
  <si>
    <t xml:space="preserve">Животные России 00045</t>
  </si>
  <si>
    <t xml:space="preserve">9785000339992 00045</t>
  </si>
  <si>
    <t xml:space="preserve">Зимние олимпийские игры 00022</t>
  </si>
  <si>
    <t xml:space="preserve">9785000339992 00022</t>
  </si>
  <si>
    <t xml:space="preserve">Знакомимся с домашними животными 00016</t>
  </si>
  <si>
    <t xml:space="preserve">9785000339992 00016</t>
  </si>
  <si>
    <t xml:space="preserve">Инструменты</t>
  </si>
  <si>
    <t xml:space="preserve">Как устроен человек</t>
  </si>
  <si>
    <t xml:space="preserve">Комнатные растения 00015</t>
  </si>
  <si>
    <t xml:space="preserve">9785000339992 00015</t>
  </si>
  <si>
    <t xml:space="preserve">Космос и Солнечная система</t>
  </si>
  <si>
    <t xml:space="preserve">Лесные ягоды 00023</t>
  </si>
  <si>
    <t xml:space="preserve">9785000339992 00023</t>
  </si>
  <si>
    <t xml:space="preserve">Летние Олимпийские игры 00021</t>
  </si>
  <si>
    <t xml:space="preserve">9785000339992 00021</t>
  </si>
  <si>
    <t xml:space="preserve">Мебель</t>
  </si>
  <si>
    <t xml:space="preserve">Музыкальные инструменты</t>
  </si>
  <si>
    <t xml:space="preserve">Обитатели живого уголка</t>
  </si>
  <si>
    <t xml:space="preserve">Овощи 0+</t>
  </si>
  <si>
    <t xml:space="preserve">Одежда и обувь</t>
  </si>
  <si>
    <t xml:space="preserve">Перелетные птицы 00006</t>
  </si>
  <si>
    <t xml:space="preserve">9785000339992 00006</t>
  </si>
  <si>
    <t xml:space="preserve">Пиши правильно</t>
  </si>
  <si>
    <t xml:space="preserve">Правила дорожного движения для детей</t>
  </si>
  <si>
    <t xml:space="preserve">Правила личной гигиены 00018 0+</t>
  </si>
  <si>
    <t xml:space="preserve">9785000339992 00018</t>
  </si>
  <si>
    <t xml:space="preserve">Правила поведения за столом 00019</t>
  </si>
  <si>
    <t xml:space="preserve">9785000339992 00019</t>
  </si>
  <si>
    <t xml:space="preserve">Правила поведения при пожаре</t>
  </si>
  <si>
    <t xml:space="preserve">Природные явления</t>
  </si>
  <si>
    <t xml:space="preserve">Разбор слова по составу/                                                   начальная школа  00028</t>
  </si>
  <si>
    <t xml:space="preserve">3-4 класс</t>
  </si>
  <si>
    <t xml:space="preserve">9785000339992 00028</t>
  </si>
  <si>
    <t xml:space="preserve">Рыбы 00013</t>
  </si>
  <si>
    <t xml:space="preserve">9785000339992 00013</t>
  </si>
  <si>
    <t xml:space="preserve">Сиди правильно 00017</t>
  </si>
  <si>
    <t xml:space="preserve">9785000339992 00017</t>
  </si>
  <si>
    <t xml:space="preserve">Состав числа</t>
  </si>
  <si>
    <t xml:space="preserve">9785000339992 00002</t>
  </si>
  <si>
    <t xml:space="preserve">Слоговая таблица НШ 00003 0+</t>
  </si>
  <si>
    <t xml:space="preserve">9785000339992 00003</t>
  </si>
  <si>
    <t xml:space="preserve">Сравнения</t>
  </si>
  <si>
    <t xml:space="preserve">Таблица сложения 00004</t>
  </si>
  <si>
    <t xml:space="preserve">9785000339992 00004</t>
  </si>
  <si>
    <t xml:space="preserve">Таблица умножения</t>
  </si>
  <si>
    <t xml:space="preserve">Техника в доме</t>
  </si>
  <si>
    <t xml:space="preserve">Транспорт 00053</t>
  </si>
  <si>
    <t xml:space="preserve">9785000339992 00053</t>
  </si>
  <si>
    <t xml:space="preserve">Фонетический разбор слова/                                     начальная школа  00027</t>
  </si>
  <si>
    <t xml:space="preserve">9785000339992 00027</t>
  </si>
  <si>
    <t xml:space="preserve">Цветы</t>
  </si>
  <si>
    <t xml:space="preserve">Цифры</t>
  </si>
  <si>
    <t xml:space="preserve">Части речи/ начальная школа  00026</t>
  </si>
  <si>
    <t xml:space="preserve">9785000339992 00026</t>
  </si>
  <si>
    <t xml:space="preserve">Школьные принадлежности 00020</t>
  </si>
  <si>
    <t xml:space="preserve">9785000339992 00020</t>
  </si>
  <si>
    <t xml:space="preserve">Эмоции и чувства</t>
  </si>
  <si>
    <t xml:space="preserve">Это я! 00057</t>
  </si>
  <si>
    <t xml:space="preserve">9785000339992 00057</t>
  </si>
  <si>
    <t xml:space="preserve">Я учусь писать числа и знаки</t>
  </si>
  <si>
    <t xml:space="preserve">9785000339992 00060</t>
  </si>
  <si>
    <t xml:space="preserve">Время и времена года Time and seasons 00050</t>
  </si>
  <si>
    <t xml:space="preserve">английский язык</t>
  </si>
  <si>
    <t xml:space="preserve">9785000339992 00050</t>
  </si>
  <si>
    <t xml:space="preserve">Предлоги направления и места                                                              Prepositions of direction and place 00059</t>
  </si>
  <si>
    <t xml:space="preserve">9785000339992 00059</t>
  </si>
  <si>
    <t xml:space="preserve">Тело человека Human body 00051</t>
  </si>
  <si>
    <t xml:space="preserve">9785000339992 00051</t>
  </si>
  <si>
    <t xml:space="preserve">Цвета Colours 00049</t>
  </si>
  <si>
    <t xml:space="preserve">9785000339992 00049</t>
  </si>
  <si>
    <t xml:space="preserve">ПЛАКАТЫ на картоне 
Морфологический разбор</t>
  </si>
  <si>
    <r>
      <rPr>
        <b val="true"/>
        <sz val="16"/>
        <color rgb="FFFF0000"/>
        <rFont val="Tahoma"/>
        <family val="2"/>
        <charset val="204"/>
      </rPr>
      <t xml:space="preserve">АКЦИЯ!!!
</t>
    </r>
    <r>
      <rPr>
        <b val="true"/>
        <sz val="22"/>
        <color rgb="FFFF0000"/>
        <rFont val="Tahoma"/>
        <family val="2"/>
        <charset val="204"/>
      </rPr>
      <t xml:space="preserve">4 по цене 1
</t>
    </r>
    <r>
      <rPr>
        <b val="true"/>
        <u val="single"/>
        <sz val="16"/>
        <color rgb="FFFF0000"/>
        <rFont val="Tahoma"/>
        <family val="2"/>
        <charset val="204"/>
      </rPr>
      <t xml:space="preserve">Цена до АКЦИИ 45р</t>
    </r>
  </si>
  <si>
    <t xml:space="preserve">Морфологический разбор глагола/                               5-6 класс  00043</t>
  </si>
  <si>
    <t xml:space="preserve">5-6 класс</t>
  </si>
  <si>
    <t xml:space="preserve">9785000339992 00043</t>
  </si>
  <si>
    <t xml:space="preserve">Морфологический разбор глагола/ начальная школа  00042</t>
  </si>
  <si>
    <t xml:space="preserve">9785000339992 00042</t>
  </si>
  <si>
    <t xml:space="preserve">Морфологический разбор деепричастия/                  5-6 класс  00029</t>
  </si>
  <si>
    <t xml:space="preserve">9785000339992 00029</t>
  </si>
  <si>
    <t xml:space="preserve">Морфологический разбор имени прилагательного/ 5-6 класс  00033</t>
  </si>
  <si>
    <t xml:space="preserve">9785000339992 00033</t>
  </si>
  <si>
    <t xml:space="preserve">Морфологический разбор имени прилагательного/ начальная школа  00040</t>
  </si>
  <si>
    <t xml:space="preserve">9785000339992 00040</t>
  </si>
  <si>
    <t xml:space="preserve">Морфологический разбор имени существительного/ 5-6 класс  00044</t>
  </si>
  <si>
    <t xml:space="preserve">9785000339992 00044</t>
  </si>
  <si>
    <t xml:space="preserve">Морфологический разбор имени существительного/ начальная школа  00041</t>
  </si>
  <si>
    <t xml:space="preserve">9785000339992 00041</t>
  </si>
  <si>
    <t xml:space="preserve">Морфологический разбор междометия/                             5-6 класс  00030</t>
  </si>
  <si>
    <t xml:space="preserve">9785000339992 00030</t>
  </si>
  <si>
    <t xml:space="preserve">Морфологический разбор местоимения/                          5-6 класс  00031</t>
  </si>
  <si>
    <t xml:space="preserve">9785000339992 00031</t>
  </si>
  <si>
    <t xml:space="preserve">Морфологический разбор наречия/                         5-6 класс  00032</t>
  </si>
  <si>
    <t xml:space="preserve">9785000339992 00032</t>
  </si>
  <si>
    <t xml:space="preserve">Морфологический разбор предлога/                        5-6 класс  00034</t>
  </si>
  <si>
    <t xml:space="preserve">9785000339992 00034</t>
  </si>
  <si>
    <t xml:space="preserve">Морфологический разбор причастия/                         5-6 класс  00035</t>
  </si>
  <si>
    <t xml:space="preserve">9785000339992 00035</t>
  </si>
  <si>
    <t xml:space="preserve">Морфологический разбор союза/                              5-6 класс  00036</t>
  </si>
  <si>
    <t xml:space="preserve">9785000339992 00036</t>
  </si>
  <si>
    <t xml:space="preserve">Морфологический разбор частицы/                       5-6 класс  00037</t>
  </si>
  <si>
    <t xml:space="preserve">9785000339992 00037</t>
  </si>
  <si>
    <t xml:space="preserve">Морфологический разбор числительного/     5-6 класс  00038</t>
  </si>
  <si>
    <t xml:space="preserve">9785000339992 00038</t>
  </si>
  <si>
    <t xml:space="preserve">ПЛАКАТЫ на картоне</t>
  </si>
  <si>
    <t xml:space="preserve">Азбука и счет разрезная</t>
  </si>
  <si>
    <t xml:space="preserve">9785000339992 00001</t>
  </si>
  <si>
    <t xml:space="preserve">Азбука и счет английская разрезная</t>
  </si>
  <si>
    <t xml:space="preserve">945 х 405 мм</t>
  </si>
  <si>
    <t xml:space="preserve">Азбука разрезная</t>
  </si>
  <si>
    <t xml:space="preserve">Алфавит разрезной 00007</t>
  </si>
  <si>
    <t xml:space="preserve">940 х 420 мм</t>
  </si>
  <si>
    <t xml:space="preserve">9785000339992 00007</t>
  </si>
  <si>
    <t xml:space="preserve">Разрезная азбука и счет</t>
  </si>
  <si>
    <t xml:space="preserve">9785912822988</t>
  </si>
  <si>
    <t xml:space="preserve">Ростомер.Азбука английская</t>
  </si>
  <si>
    <t xml:space="preserve">945 х 155 мм</t>
  </si>
  <si>
    <t xml:space="preserve">Ростомер.Весёлый ростомер 00055</t>
  </si>
  <si>
    <t xml:space="preserve">9785000339992 00055</t>
  </si>
  <si>
    <t xml:space="preserve">Ростомер.Космос 00012</t>
  </si>
  <si>
    <t xml:space="preserve">935 х 145 мм</t>
  </si>
  <si>
    <t xml:space="preserve">9785000339992 00012</t>
  </si>
  <si>
    <t xml:space="preserve">Ростомер.Любимые сказки</t>
  </si>
  <si>
    <t xml:space="preserve">946 х 155 мм</t>
  </si>
  <si>
    <t xml:space="preserve">Ростомер.Мы растём</t>
  </si>
  <si>
    <t xml:space="preserve">Ростомер.Мы растём с азбукой 00056</t>
  </si>
  <si>
    <t xml:space="preserve">9785000339992 00056</t>
  </si>
  <si>
    <t xml:space="preserve">Ростомер.Растём вместе</t>
  </si>
  <si>
    <t xml:space="preserve">Ростомер.Растём с азбукой</t>
  </si>
  <si>
    <t xml:space="preserve">Ростомер.Расти быстрее</t>
  </si>
  <si>
    <t xml:space="preserve">Ростомер.Расти с азбукой</t>
  </si>
  <si>
    <t xml:space="preserve">Ростомер.Расти с нами 00058</t>
  </si>
  <si>
    <t xml:space="preserve">9785000339992 00058</t>
  </si>
  <si>
    <t xml:space="preserve">Ростомер.Я расту 00008</t>
  </si>
  <si>
    <t xml:space="preserve">940 х 168 мм</t>
  </si>
  <si>
    <t xml:space="preserve">9785000339992 00008</t>
  </si>
  <si>
    <t xml:space="preserve">Плакат.Пиши правильно</t>
  </si>
  <si>
    <t xml:space="preserve">250 х 163 мм</t>
  </si>
  <si>
    <t xml:space="preserve">Плакат. Расписание уроков 00062</t>
  </si>
  <si>
    <t xml:space="preserve">9785000339992 00062</t>
  </si>
  <si>
    <t xml:space="preserve">Плакат. Расписание уроков 00061</t>
  </si>
  <si>
    <t xml:space="preserve">9785000339992 00061</t>
  </si>
  <si>
    <t xml:space="preserve">Плакат.Таблица сложения</t>
  </si>
  <si>
    <t xml:space="preserve">Плакат.Таблица умножения</t>
  </si>
  <si>
    <t xml:space="preserve">Плакат.Звуко-буквенный ряд 00010</t>
  </si>
  <si>
    <t xml:space="preserve">9785000339992 00010</t>
  </si>
  <si>
    <t xml:space="preserve">Плакат.Ряд чисел 00009</t>
  </si>
  <si>
    <t xml:space="preserve">9785000339992 00009</t>
  </si>
  <si>
    <t xml:space="preserve">КАРТОЧКИ РАЗВИВАЮЩИЕ ДЛЯ ДОШКОЛЬНИКОВ</t>
  </si>
  <si>
    <t xml:space="preserve">Комплекты из 33 картонных карточек формата 12х12 см  в КАРТОННОЙ УПАКОВКЕ</t>
  </si>
  <si>
    <t xml:space="preserve">Азбука. </t>
  </si>
  <si>
    <t xml:space="preserve">Комплект из 33 картонных карточек формата 12х12 см  в КАРТОННОЙ УПАКОВКЕ</t>
  </si>
  <si>
    <t xml:space="preserve">Комплекты из 12 картонных карточек формата 12х12 см</t>
  </si>
  <si>
    <t xml:space="preserve">обуч</t>
  </si>
  <si>
    <t xml:space="preserve">2016</t>
  </si>
  <si>
    <t xml:space="preserve">Обувь</t>
  </si>
  <si>
    <t xml:space="preserve">Предметы личной гигиены</t>
  </si>
  <si>
    <t xml:space="preserve">Комплекты из 12 картонных карточек формата 11х11 см                                                                                 в упаковке с ЕВРОПОДВЕСОМ</t>
  </si>
  <si>
    <t xml:space="preserve">Animals животные </t>
  </si>
  <si>
    <t xml:space="preserve">Colours цвета</t>
  </si>
  <si>
    <t xml:space="preserve">Домашние птицы</t>
  </si>
  <si>
    <t xml:space="preserve">Еда</t>
  </si>
  <si>
    <t xml:space="preserve">Живой уголок</t>
  </si>
  <si>
    <t xml:space="preserve">Звуки вокруг нас </t>
  </si>
  <si>
    <t xml:space="preserve">Комнатные растения</t>
  </si>
  <si>
    <t xml:space="preserve">Лесные ягоды</t>
  </si>
  <si>
    <t xml:space="preserve">Мама и малыш</t>
  </si>
  <si>
    <t xml:space="preserve">Одежда</t>
  </si>
  <si>
    <t xml:space="preserve">100/300</t>
  </si>
  <si>
    <t xml:space="preserve">Перелетные птицы</t>
  </si>
  <si>
    <t xml:space="preserve">Познакомимся со звуками</t>
  </si>
  <si>
    <t xml:space="preserve">Посуда</t>
  </si>
  <si>
    <t xml:space="preserve">Спецтехника</t>
  </si>
  <si>
    <t xml:space="preserve">Считаем на английском</t>
  </si>
  <si>
    <t xml:space="preserve">У кого какой малыш?</t>
  </si>
  <si>
    <t xml:space="preserve">Фрукты</t>
  </si>
  <si>
    <t xml:space="preserve">Ягоды</t>
  </si>
  <si>
    <t xml:space="preserve">Печатные буквы</t>
  </si>
  <si>
    <t xml:space="preserve">Буквы и слова</t>
  </si>
  <si>
    <t xml:space="preserve">проп</t>
  </si>
  <si>
    <t xml:space="preserve">Первая азбука</t>
  </si>
  <si>
    <t xml:space="preserve">Первые буквы</t>
  </si>
  <si>
    <t xml:space="preserve">Т.Горбачева
Печатные буквы</t>
  </si>
  <si>
    <t xml:space="preserve">2023/
апрель 2026</t>
  </si>
  <si>
    <t xml:space="preserve">Пишем буквы</t>
  </si>
  <si>
    <t xml:space="preserve"> Пишем буквы и читаем </t>
  </si>
  <si>
    <t xml:space="preserve">Пишем и рисуем по клеточкам</t>
  </si>
  <si>
    <t xml:space="preserve">Т.Горбачева
Печатные буквы, цифры, рисунки по контуру</t>
  </si>
  <si>
    <t xml:space="preserve">Прописные буквы</t>
  </si>
  <si>
    <t xml:space="preserve">2024/
январь
2026</t>
  </si>
  <si>
    <t xml:space="preserve">Мои первые буквы</t>
  </si>
  <si>
    <t xml:space="preserve">Учимся писать</t>
  </si>
  <si>
    <t xml:space="preserve">Цифры и рисунки по контуру</t>
  </si>
  <si>
    <t xml:space="preserve">Веселый счет</t>
  </si>
  <si>
    <t xml:space="preserve">Т.Горбачева
Цифры и рисунки по контуру</t>
  </si>
  <si>
    <t xml:space="preserve">Все по клеточкам</t>
  </si>
  <si>
    <t xml:space="preserve">Изучаем счет</t>
  </si>
  <si>
    <t xml:space="preserve">Нарисуй, раскрась</t>
  </si>
  <si>
    <t xml:space="preserve">Рисуем играя</t>
  </si>
  <si>
    <t xml:space="preserve">Рисуем первые фигуры</t>
  </si>
  <si>
    <t xml:space="preserve">Рисуем фигуры</t>
  </si>
  <si>
    <t xml:space="preserve">Т.Горбачева
Рисунки по контуру</t>
  </si>
  <si>
    <t xml:space="preserve">Т.Горбачева
Цифры</t>
  </si>
  <si>
    <t xml:space="preserve">Уроки для ребят</t>
  </si>
  <si>
    <t xml:space="preserve">Т.Горбачева</t>
  </si>
  <si>
    <t xml:space="preserve">Учимся вместе</t>
  </si>
  <si>
    <t xml:space="preserve">Цифры, рисунки по контуру</t>
  </si>
  <si>
    <t xml:space="preserve">Учимся писать по клеточкам</t>
  </si>
  <si>
    <t xml:space="preserve">Учимся писать по точкам</t>
  </si>
  <si>
    <t xml:space="preserve">Учусь писать</t>
  </si>
  <si>
    <t xml:space="preserve">Я пишу сам</t>
  </si>
  <si>
    <t xml:space="preserve">Я учусь писать</t>
  </si>
  <si>
    <t xml:space="preserve">Я учусь писать по контуру</t>
  </si>
  <si>
    <t xml:space="preserve">Т.Горбачева
</t>
  </si>
  <si>
    <t xml:space="preserve">ПРОПИСИ серии "ЗВЁЗДОЧКА"</t>
  </si>
  <si>
    <t xml:space="preserve">Обучающие увлекательные прописи А4 формата 20х26 см. в МЕЛОВАННОЙ обложке, 8 стр.</t>
  </si>
  <si>
    <t xml:space="preserve">*проп</t>
  </si>
  <si>
    <t xml:space="preserve">Большие буквы</t>
  </si>
  <si>
    <t xml:space="preserve">Татьяна Горбачёва
Печатные буквы</t>
  </si>
  <si>
    <t xml:space="preserve">Веселые буквы</t>
  </si>
  <si>
    <t xml:space="preserve">Мои первые прописи</t>
  </si>
  <si>
    <t xml:space="preserve">Пишем буквы и слова</t>
  </si>
  <si>
    <t xml:space="preserve">Татьяна Горбачёва
Прописные буквы</t>
  </si>
  <si>
    <t xml:space="preserve">От буквы к букве</t>
  </si>
  <si>
    <t xml:space="preserve">Веселые линии</t>
  </si>
  <si>
    <t xml:space="preserve">Веселые прописи</t>
  </si>
  <si>
    <t xml:space="preserve">Татьяна Горбачёва
Цифры</t>
  </si>
  <si>
    <t xml:space="preserve">Волшебные линии</t>
  </si>
  <si>
    <t xml:space="preserve">Мой первый счет</t>
  </si>
  <si>
    <t xml:space="preserve">Пишем по клеточкам</t>
  </si>
  <si>
    <t xml:space="preserve">Раз, два, три</t>
  </si>
  <si>
    <t xml:space="preserve">Прописи на офсете в яркой МЕЛОВАННОЙ обложке, формата 14х20 см, блок 8 стр.</t>
  </si>
  <si>
    <t xml:space="preserve">Веселые зверята / прописи</t>
  </si>
  <si>
    <t xml:space="preserve">От точки к точке, рисунки по
 контуру</t>
  </si>
  <si>
    <t xml:space="preserve">От точки к точке/прописи</t>
  </si>
  <si>
    <t xml:space="preserve">Первые уроки/прописи</t>
  </si>
  <si>
    <t xml:space="preserve">Раскрась сам / прописи</t>
  </si>
  <si>
    <t xml:space="preserve">Тренируем руку/прописи</t>
  </si>
  <si>
    <t xml:space="preserve">КНИГИ В МЯГКОЙ ОБЛОЖКЕ</t>
  </si>
  <si>
    <t xml:space="preserve">Книги для обучения алфавиту и счету+ развивающие карточки</t>
  </si>
  <si>
    <t xml:space="preserve">МЛК</t>
  </si>
  <si>
    <t xml:space="preserve">Чудесная азбука</t>
  </si>
  <si>
    <t xml:space="preserve">Азбука в стихах, пушистики
Книга на офсете в мелованной обложке, 13 х 20 см, 16 стр.+обложка. Самые ПЕРВЫЕ СКАЗКИ - в этой серии!</t>
  </si>
  <si>
    <t xml:space="preserve">МПК</t>
  </si>
  <si>
    <t xml:space="preserve">Азбука мальчикам</t>
  </si>
  <si>
    <t xml:space="preserve">Книга на офсете в мягкой обложке, 14 х 20 см, 12 стр +обложка. Лучшие СКАЗКИ - в этой серии!</t>
  </si>
  <si>
    <t xml:space="preserve">Английская азбука для малышей</t>
  </si>
  <si>
    <t xml:space="preserve">Английская азбука
Книга на офсете в мягкой обложке, 14 х 20 см, 12 стр +обложка. Лучшие СКАЗКИ - в этой серии!</t>
  </si>
  <si>
    <t xml:space="preserve">ЧПС</t>
  </si>
  <si>
    <t xml:space="preserve">Книги формата 16х22 см. в яркой МЕЛОВАННОЙ обложке 4+0, блок 8 стр. Текст разделен ПО СЛОГАМ!</t>
  </si>
  <si>
    <t xml:space="preserve">Счет для малышей</t>
  </si>
  <si>
    <t xml:space="preserve">Книга на офсете в мягкой обложке, 14 х 20 см, 12 стр +обложка. </t>
  </si>
  <si>
    <t xml:space="preserve">Учимся читать по слогам</t>
  </si>
  <si>
    <t xml:space="preserve">Слова и предложения по слогам
Книги формата 14х20 см, 14 полноЦВЕТНЫХ стр. на офсете.                                                                 Текст разделен ПО СЛОГАМ!</t>
  </si>
  <si>
    <t xml:space="preserve">Алфавит в картинках</t>
  </si>
  <si>
    <t xml:space="preserve">Волк и козлята</t>
  </si>
  <si>
    <t xml:space="preserve">Гуси-лебеди 6+</t>
  </si>
  <si>
    <t xml:space="preserve">Два жадных медвежонка</t>
  </si>
  <si>
    <t xml:space="preserve">Двенадцать месяцев</t>
  </si>
  <si>
    <t xml:space="preserve">Дюймовочка</t>
  </si>
  <si>
    <t xml:space="preserve">Заяц-хваста</t>
  </si>
  <si>
    <t xml:space="preserve">Зимовье</t>
  </si>
  <si>
    <t xml:space="preserve">Коза-дереза </t>
  </si>
  <si>
    <t xml:space="preserve">Колосок</t>
  </si>
  <si>
    <t xml:space="preserve">Кот и лиса</t>
  </si>
  <si>
    <t xml:space="preserve">сказка, пушистики</t>
  </si>
  <si>
    <t xml:space="preserve">Курочка Ряба</t>
  </si>
  <si>
    <t xml:space="preserve">Лиса, заяц и петух</t>
  </si>
  <si>
    <t xml:space="preserve">Лисичка-сестричка и серый волк</t>
  </si>
  <si>
    <t xml:space="preserve">Петушок и бобовое зернышко</t>
  </si>
  <si>
    <t xml:space="preserve">Петушок-золотой гребешок</t>
  </si>
  <si>
    <t xml:space="preserve">По щучьему веленью</t>
  </si>
  <si>
    <t xml:space="preserve">Репка</t>
  </si>
  <si>
    <t xml:space="preserve">Теремок</t>
  </si>
  <si>
    <t xml:space="preserve">Тили-бом</t>
  </si>
  <si>
    <t xml:space="preserve">Три поросенка</t>
  </si>
  <si>
    <t xml:space="preserve">У страха глаза велики</t>
  </si>
  <si>
    <t xml:space="preserve">Серия "МОЯ ПЕРВАЯ КНИЖКА"</t>
  </si>
  <si>
    <r>
      <rPr>
        <b val="true"/>
        <sz val="12"/>
        <color rgb="FFFF0000"/>
        <rFont val="Tahoma"/>
        <family val="2"/>
        <charset val="204"/>
      </rPr>
      <t xml:space="preserve">Книга на офсете в </t>
    </r>
    <r>
      <rPr>
        <b val="true"/>
        <sz val="12"/>
        <color rgb="FF0066CC"/>
        <rFont val="Tahoma"/>
        <family val="2"/>
        <charset val="204"/>
      </rPr>
      <t xml:space="preserve">МЕЛОВАННОЙ</t>
    </r>
    <r>
      <rPr>
        <b val="true"/>
        <sz val="12"/>
        <color rgb="FFFF0000"/>
        <rFont val="Tahoma"/>
        <family val="2"/>
        <charset val="204"/>
      </rPr>
      <t xml:space="preserve"> обложке 4+0, 14 х 20 см,                                                          блок 12 стр. Лучшие СКАЗКИ - в этой серии!</t>
    </r>
  </si>
  <si>
    <t xml:space="preserve">Бременские музыканты</t>
  </si>
  <si>
    <t xml:space="preserve">сказка</t>
  </si>
  <si>
    <t xml:space="preserve">Кощей Бессмертный</t>
  </si>
  <si>
    <t xml:space="preserve">Красная Шапочка</t>
  </si>
  <si>
    <t xml:space="preserve">Крошечка-Хаврошечка</t>
  </si>
  <si>
    <t xml:space="preserve">Любимая мама</t>
  </si>
  <si>
    <t xml:space="preserve">Петушок золотой гребешок и жерновки</t>
  </si>
  <si>
    <t xml:space="preserve">Снегурочка</t>
  </si>
  <si>
    <t xml:space="preserve">Хитрая лиса</t>
  </si>
  <si>
    <t xml:space="preserve">Царевна-лягушка</t>
  </si>
  <si>
    <t xml:space="preserve">К.Чуковский "Топтыгин и лиса"</t>
  </si>
  <si>
    <t xml:space="preserve">Гуси мои, гуси!</t>
  </si>
  <si>
    <t xml:space="preserve">Гуси-лебеди</t>
  </si>
  <si>
    <t xml:space="preserve">Лисичка со скалочкой</t>
  </si>
  <si>
    <t xml:space="preserve">Теремок в стихах</t>
  </si>
  <si>
    <t xml:space="preserve">К.Чуковский "Айболит"</t>
  </si>
  <si>
    <t xml:space="preserve">Сказка</t>
  </si>
  <si>
    <t xml:space="preserve">К.Чуковский "Бармалей"</t>
  </si>
  <si>
    <t xml:space="preserve">К.Чуковский Краденое солнце</t>
  </si>
  <si>
    <t xml:space="preserve">К.Чуковский Мойдодыр</t>
  </si>
  <si>
    <t xml:space="preserve">К.Чуковский "Муха-Цокотуха"</t>
  </si>
  <si>
    <t xml:space="preserve">К.Чуковский "Путаница"</t>
  </si>
  <si>
    <t xml:space="preserve">К.Чуковский "Тараканище"</t>
  </si>
  <si>
    <t xml:space="preserve">К.Чуковский Телефон</t>
  </si>
  <si>
    <t xml:space="preserve">К.Чуковский "Федорино горе"</t>
  </si>
  <si>
    <t xml:space="preserve">Книги серии "ЧИТАЕМ ПО СЛОГАМ"  </t>
  </si>
  <si>
    <r>
      <rPr>
        <b val="true"/>
        <sz val="12"/>
        <color rgb="FFFF0000"/>
        <rFont val="Tahoma"/>
        <family val="2"/>
        <charset val="204"/>
      </rPr>
      <t xml:space="preserve">Книги формата 16х22 см. в яркой </t>
    </r>
    <r>
      <rPr>
        <b val="true"/>
        <sz val="12"/>
        <color rgb="FF333399"/>
        <rFont val="Tahoma"/>
        <family val="2"/>
        <charset val="204"/>
      </rPr>
      <t xml:space="preserve">МЕЛОВАННОЙ</t>
    </r>
    <r>
      <rPr>
        <b val="true"/>
        <sz val="12"/>
        <color rgb="FFFF0000"/>
        <rFont val="Tahoma"/>
        <family val="2"/>
        <charset val="204"/>
      </rPr>
      <t xml:space="preserve"> обложке 4+0, блок 8 стр. Текст разделен ПО СЛОГАМ!</t>
    </r>
  </si>
  <si>
    <t xml:space="preserve">Вот мы какие</t>
  </si>
  <si>
    <t xml:space="preserve">сказка по слогам</t>
  </si>
  <si>
    <t xml:space="preserve">сказка по мотивам Афанасьева А.Н.</t>
  </si>
  <si>
    <t xml:space="preserve">Давай дружить</t>
  </si>
  <si>
    <t xml:space="preserve">Думы</t>
  </si>
  <si>
    <t xml:space="preserve">Кто где живет</t>
  </si>
  <si>
    <t xml:space="preserve">Лиса и журавль</t>
  </si>
  <si>
    <t xml:space="preserve">Медвежата</t>
  </si>
  <si>
    <t xml:space="preserve">Мой папа</t>
  </si>
  <si>
    <t xml:space="preserve">Муха-певуха</t>
  </si>
  <si>
    <t xml:space="preserve">В.Степанов "Бабочка-капустница"</t>
  </si>
  <si>
    <r>
      <rPr>
        <b val="true"/>
        <sz val="8"/>
        <rFont val="Tahoma"/>
        <family val="2"/>
        <charset val="204"/>
      </rPr>
      <t xml:space="preserve">Владимир Степанов,   </t>
    </r>
    <r>
      <rPr>
        <sz val="8"/>
        <rFont val="Tahoma"/>
        <family val="2"/>
        <charset val="204"/>
      </rPr>
      <t xml:space="preserve">                               сказка</t>
    </r>
  </si>
  <si>
    <t xml:space="preserve">В. Степанов "Веснушки"</t>
  </si>
  <si>
    <t xml:space="preserve">В.Степанов "День рождения Колокольчика"</t>
  </si>
  <si>
    <t xml:space="preserve">В.Степанов "Дорога на мельницу"</t>
  </si>
  <si>
    <t xml:space="preserve">В.Степанов "Коза-обманщица"</t>
  </si>
  <si>
    <t xml:space="preserve">В.Степанов "Лесные звезды"</t>
  </si>
  <si>
    <t xml:space="preserve">В.Степанов "Подковки"</t>
  </si>
  <si>
    <r>
      <rPr>
        <b val="true"/>
        <sz val="8"/>
        <rFont val="Tahoma"/>
        <family val="2"/>
        <charset val="204"/>
      </rPr>
      <t xml:space="preserve">Владимир Степанов,   </t>
    </r>
    <r>
      <rPr>
        <sz val="8"/>
        <rFont val="Tahoma"/>
        <family val="2"/>
        <charset val="204"/>
      </rPr>
      <t xml:space="preserve">                               сказка, компьютерная графика</t>
    </r>
  </si>
  <si>
    <t xml:space="preserve">В.Степанов "Тропинка в сказку"</t>
  </si>
  <si>
    <t xml:space="preserve">Ушинский К.Д. "Маленькие сказки"</t>
  </si>
  <si>
    <r>
      <rPr>
        <b val="true"/>
        <sz val="8"/>
        <rFont val="Tahoma"/>
        <family val="2"/>
        <charset val="204"/>
      </rPr>
      <t xml:space="preserve">Ушинский К.Д.,   </t>
    </r>
    <r>
      <rPr>
        <sz val="8"/>
        <rFont val="Tahoma"/>
        <family val="2"/>
        <charset val="204"/>
      </rPr>
      <t xml:space="preserve">                               сказка</t>
    </r>
  </si>
  <si>
    <t xml:space="preserve">Книги формата 14х20 см, 14 полноЦВЕТНЫХ стр. на офсете.                                                                 Текст разделен ПО СЛОГАМ!</t>
  </si>
  <si>
    <t xml:space="preserve">Капустный лист</t>
  </si>
  <si>
    <t xml:space="preserve">Сестрица Аленушка и братец Иванушка</t>
  </si>
  <si>
    <t xml:space="preserve">Царевна-Несмеяна</t>
  </si>
  <si>
    <t xml:space="preserve">Я учусь читать</t>
  </si>
  <si>
    <t xml:space="preserve">КНИГИ В ТВЕРДОМ ПЕРЕПЛЕТЕ</t>
  </si>
  <si>
    <t xml:space="preserve">Серия "ЛЮБИМАЯ КНИЖКА"</t>
  </si>
  <si>
    <t xml:space="preserve">Книга в твердом переплете 7БЦ, 14 х 20 см, 96 стр, КРАСОЧНЫЕ полноцветные иллюстрации</t>
  </si>
  <si>
    <t xml:space="preserve">Букварь. Горбачева Т.А.</t>
  </si>
  <si>
    <t xml:space="preserve">Любимые стихи и сказки. К.Чуковский")</t>
  </si>
  <si>
    <t xml:space="preserve">рисованные иллюстрации, сказки: Муха-цокотуха, Слониха читает, Мойдодыр, Черепаха, Телефон, Ёжики смеются, Айболит, Поросенок, Бармалей, Федорино горе, Радость, Закаляка</t>
  </si>
  <si>
    <t xml:space="preserve">Наши сказки</t>
  </si>
  <si>
    <t xml:space="preserve">рисованные иллюстрации, сказки: Заяц-хваста, Колобок, Волк и козлята, Кошкин дом, Медведь и стариковы дочки, Петушок и бобовое зёрнышко, Репка, Три поросенка, Курочка-Ряба, Теремок</t>
  </si>
  <si>
    <t xml:space="preserve">рисованные иллюстрации, сказки: Колобок, Петушок-золотой гребешок, Волк и козлята, Два жадных медвежонка, Колосок, Зимовье, Теремок; Крылатый, мохнатый и масленый; Лиса, заяц и петух</t>
  </si>
  <si>
    <t xml:space="preserve">Книга в твердом переплете 7БЦ, 20 х 27 см, 32 стр, КРАСОЧНЫЕ полноцветные иллюстрации, ОБЛОЖКА С ФОЛЬГОЙ</t>
  </si>
  <si>
    <t xml:space="preserve">Букварь обложка с серебряной фольгой</t>
  </si>
  <si>
    <t xml:space="preserve">букварь, рисованные иллюстрации</t>
  </si>
  <si>
    <t xml:space="preserve">Сказки и потешки обложка с золотой  фольгой</t>
  </si>
  <si>
    <t xml:space="preserve">рисованные иллюстрации, сказки: Зимовье, Рукавичка, Крылатый, мохнатый и масленый, Курочка Ряба,
Лиса, заяц и петух, Гуси, мои гуси, Кошкин дом</t>
  </si>
  <si>
    <t xml:space="preserve">Страна сказок обложка с золотой фольгой</t>
  </si>
  <si>
    <t xml:space="preserve">рисованные иллюстрации, сказки: Чудо, Арык в поле, Кощей Бессмертный, Леший, Три сокола, Король-лягушонок</t>
  </si>
  <si>
    <t xml:space="preserve">А.Барто "Книга стихов" обложка с золотой фольгой</t>
  </si>
  <si>
    <t xml:space="preserve">сборник стихов А.Барто</t>
  </si>
  <si>
    <t xml:space="preserve">К.Чуковский "Муха-Цокотуха.Сказки" обложка с золотой фольгой</t>
  </si>
  <si>
    <t xml:space="preserve">Муха-цокотуха, Телефон, Тараканище, Мойдодыр</t>
  </si>
  <si>
    <t xml:space="preserve">К.Чуковский "Сказки" обложка с золотой фольгой</t>
  </si>
  <si>
    <t xml:space="preserve">Айболит, Бармалей</t>
  </si>
  <si>
    <t xml:space="preserve">Серия "ДЕТЯМ В ПОДАРОК" </t>
  </si>
  <si>
    <t xml:space="preserve">Книга в твердом переплете 7БЦ, 20 х 27 см, 32 стр, КРАСОЧНЫЕ полноцветные иллюстрации</t>
  </si>
  <si>
    <t xml:space="preserve">А.Барто "Книга стихов"</t>
  </si>
  <si>
    <t xml:space="preserve">Азбука и счет</t>
  </si>
  <si>
    <t xml:space="preserve">азбука и счет</t>
  </si>
  <si>
    <t xml:space="preserve">В мире животных</t>
  </si>
  <si>
    <t xml:space="preserve">Мудрые сказки</t>
  </si>
  <si>
    <t xml:space="preserve">Страна сказок</t>
  </si>
  <si>
    <t xml:space="preserve">Любимые сказки</t>
  </si>
  <si>
    <t xml:space="preserve">Красная Шапочка, Морозко, Маша и Медведь, По щучему велению, Двенадцать месяцев, Кот в сапогах</t>
  </si>
  <si>
    <t xml:space="preserve">В.Степанов "Стихи и сказки"</t>
  </si>
  <si>
    <t xml:space="preserve">Владимир Степанов,                                                             сборник стихов и сказок</t>
  </si>
  <si>
    <t xml:space="preserve">Букварь</t>
  </si>
  <si>
    <t xml:space="preserve">Животный мир Земли</t>
  </si>
  <si>
    <t xml:space="preserve">Теремок, Петушок-золотой гребешок, Волк и козлята, Два медведя, Колосок и др.</t>
  </si>
  <si>
    <t xml:space="preserve">Сказки и потешки</t>
  </si>
  <si>
    <t xml:space="preserve">Зимовье, Рукавичка, Курочка Ряба, Крылатый, мохнатый и масляный, Лиса, заяц и петух, потешки</t>
  </si>
  <si>
    <t xml:space="preserve">К.Чуковский "Муха-Цокотуха.Сказки" </t>
  </si>
  <si>
    <t xml:space="preserve">К.Чуковский "Сказки" </t>
  </si>
  <si>
    <t xml:space="preserve">Серия "КАПЕЛЬКА" </t>
  </si>
  <si>
    <t xml:space="preserve">Книга в твердом переплете 7БЦ, 14 х 20 см, 48 стр, КРАСОЧНЫЕ полноцветные иллюстрации</t>
  </si>
  <si>
    <t xml:space="preserve">Кап</t>
  </si>
  <si>
    <t xml:space="preserve">азбука</t>
  </si>
  <si>
    <t xml:space="preserve">Азбука и счёт для малышей</t>
  </si>
  <si>
    <t xml:space="preserve">азбука и счет, рисованные иллюстрации</t>
  </si>
  <si>
    <t xml:space="preserve">Веселый урок</t>
  </si>
  <si>
    <t xml:space="preserve">Сказка про Зайку, стихи о правилах поведения</t>
  </si>
  <si>
    <t xml:space="preserve">Волшебные сказки</t>
  </si>
  <si>
    <t xml:space="preserve">рисованные иллюстрации, сказки: Звери в яме, Гуси-лебеди, Двенадцать месяцев, Кривая уточка, Снегурочка</t>
  </si>
  <si>
    <t xml:space="preserve">рисованные иллюстрации, стихи про времена года, цвета, время суток, сказка Двенадцать месяцев</t>
  </si>
  <si>
    <t xml:space="preserve">Лучшие сказки/ по слогам</t>
  </si>
  <si>
    <t xml:space="preserve">рисованные иллюстрации, сказки: Царевна-Несмеяна, Кощей Бессмертный, Золотой топор, Белая уточка, Сестрица Аленушка и братец Иванушка</t>
  </si>
  <si>
    <t xml:space="preserve">Мир животных</t>
  </si>
  <si>
    <t xml:space="preserve">животные и птицы континентов, рисованные иллюстрации, стихи</t>
  </si>
  <si>
    <t xml:space="preserve">Мои волшебные сказки/ по слогам</t>
  </si>
  <si>
    <t xml:space="preserve">рисованные иллюстрации, сказки: Три сокола, Чудо, Арык в поле, Кот и лиса, Король-лягушонок</t>
  </si>
  <si>
    <t xml:space="preserve">Мои любимые сказки</t>
  </si>
  <si>
    <t xml:space="preserve">Коза-дереза, Курочка Ряба, Лисичка-сестричка и серый волк, Теремок, У страха глаза велики</t>
  </si>
  <si>
    <t xml:space="preserve">Стихи для мальчиков</t>
  </si>
  <si>
    <t xml:space="preserve">Чудесные сказки </t>
  </si>
  <si>
    <t xml:space="preserve">рисованные иллюстрации; русские народные сказки: Морозко в обработке А.Афанасьева, Кот в сапогах, Красная шапочка, По щучьему велению </t>
  </si>
  <si>
    <t xml:space="preserve">Я учусь считать</t>
  </si>
  <si>
    <t xml:space="preserve">счет в стихах, задачки, пушистики</t>
  </si>
  <si>
    <t xml:space="preserve">А.Барто "Стихи"</t>
  </si>
  <si>
    <r>
      <rPr>
        <b val="true"/>
        <sz val="8"/>
        <rFont val="Tahoma"/>
        <family val="2"/>
        <charset val="204"/>
      </rPr>
      <t xml:space="preserve">Владимир Степанов</t>
    </r>
    <r>
      <rPr>
        <sz val="8"/>
        <rFont val="Tahoma"/>
        <family val="2"/>
        <charset val="204"/>
      </rPr>
      <t xml:space="preserve">,                                                             стихи и сказки,</t>
    </r>
  </si>
  <si>
    <t xml:space="preserve">К.Чуковский "Айболит и другие сказки"</t>
  </si>
  <si>
    <t xml:space="preserve">сказки: Айболит, Бармалей, Федорино горе</t>
  </si>
  <si>
    <t xml:space="preserve">К.Чуковский "Сказки и стихи"</t>
  </si>
  <si>
    <t xml:space="preserve">Муха-Цокотуха, Слониха читает, Мойдодыр, Черепаха, Телефон, Радость, Закаляка, Ежики смеются, Поросенок</t>
  </si>
  <si>
    <t xml:space="preserve">К.Чуковский "Тараканище и другие сказки"</t>
  </si>
  <si>
    <t xml:space="preserve">сказки: Краденое солнце, Тараканище, Топтыгин и Лиса, Путаница</t>
  </si>
  <si>
    <t xml:space="preserve">Серия "КРОХА" </t>
  </si>
  <si>
    <t xml:space="preserve">Книга в твердом переплете 7БЦ, 10,4 х 14 см, 48 стр, КРАСОЧНЫЕ полноцветные иллюстрации</t>
  </si>
  <si>
    <t xml:space="preserve">Кроха</t>
  </si>
  <si>
    <t xml:space="preserve">Теремок, Маша и медведь, Волк и козлята, Звери в яме; рисованные иллюстрации</t>
  </si>
  <si>
    <t xml:space="preserve">КНИГИ НА КАРТОНЕ</t>
  </si>
  <si>
    <t xml:space="preserve">Книги с ГЛАЗКАМИ серии "ВЕСЕЛЫЕ ГЛАЗКИ" </t>
  </si>
  <si>
    <t xml:space="preserve">Книги НА КАРТОНЕ цельнокрытые, 12 х 14 см, 8 стр, ГЛАЗКИ с цветным веком и ресничками, УФ-лакировка обложки</t>
  </si>
  <si>
    <t xml:space="preserve">глаз</t>
  </si>
  <si>
    <t xml:space="preserve">В гостях у зверят</t>
  </si>
  <si>
    <t xml:space="preserve">Веселые овощи</t>
  </si>
  <si>
    <t xml:space="preserve">стихи, рисованные иллюстрации</t>
  </si>
  <si>
    <t xml:space="preserve">Гуси, мои гуси</t>
  </si>
  <si>
    <t xml:space="preserve">Как умываются зверята?</t>
  </si>
  <si>
    <t xml:space="preserve">Лесная полянка</t>
  </si>
  <si>
    <t xml:space="preserve">Лесные друзья</t>
  </si>
  <si>
    <t xml:space="preserve">Лесные зверята</t>
  </si>
  <si>
    <t xml:space="preserve">Лесные тропинки</t>
  </si>
  <si>
    <t xml:space="preserve">Мышка. Потешки</t>
  </si>
  <si>
    <t xml:space="preserve">потешки, пушистики</t>
  </si>
  <si>
    <t xml:space="preserve">Наш двор</t>
  </si>
  <si>
    <t xml:space="preserve">О зверятах</t>
  </si>
  <si>
    <t xml:space="preserve">Отгадай-ка</t>
  </si>
  <si>
    <t xml:space="preserve">Подводное путешествие</t>
  </si>
  <si>
    <t xml:space="preserve">Поехали</t>
  </si>
  <si>
    <t xml:space="preserve">Потешки</t>
  </si>
  <si>
    <t xml:space="preserve">Потешки. Дождик</t>
  </si>
  <si>
    <t xml:space="preserve">Прогулка в зоопарк</t>
  </si>
  <si>
    <t xml:space="preserve">Прятки на грядке</t>
  </si>
  <si>
    <t xml:space="preserve">Пузырь, соломинка и лапоть</t>
  </si>
  <si>
    <t xml:space="preserve">Скороговорки малышам</t>
  </si>
  <si>
    <t xml:space="preserve">9785912826382</t>
  </si>
  <si>
    <t xml:space="preserve">Умные машины</t>
  </si>
  <si>
    <t xml:space="preserve">Наш лес</t>
  </si>
  <si>
    <t xml:space="preserve">Наши машины</t>
  </si>
  <si>
    <t xml:space="preserve">Книги на КАРТОНЕ цельнокрытые, 10 х 14 см., 10 стр., УФ-лакировка обложки. Странички в книге разрезаны на две части. Нужно подобрать части картинки друг к другу.</t>
  </si>
  <si>
    <t xml:space="preserve">Во саду ли в огороде </t>
  </si>
  <si>
    <t xml:space="preserve">Где кто живет?</t>
  </si>
  <si>
    <t xml:space="preserve">Где чей дом?</t>
  </si>
  <si>
    <t xml:space="preserve">Звуки</t>
  </si>
  <si>
    <t xml:space="preserve">Кто здесь живет?</t>
  </si>
  <si>
    <t xml:space="preserve">Учимся сравнивать</t>
  </si>
  <si>
    <t xml:space="preserve">Цифры и счет</t>
  </si>
  <si>
    <t xml:space="preserve">Серия "Книжки-РАСКЛАДУШКИ" на КАРТОНе</t>
  </si>
  <si>
    <t xml:space="preserve">Книги на КАРТОНЕ, 15 х 75 см., в сложенном виде 15 х 15 см., 10 стр.</t>
  </si>
  <si>
    <t xml:space="preserve">Кн-раскл</t>
  </si>
  <si>
    <t xml:space="preserve">Загадка за загадкой</t>
  </si>
  <si>
    <t xml:space="preserve">Пых</t>
  </si>
  <si>
    <t xml:space="preserve">Спи, моя радость</t>
  </si>
  <si>
    <t xml:space="preserve">Книги на КАРТОНЕ цельнокрытые, 10 х 14 см, 8 стр, УФ-лакировка обложки</t>
  </si>
  <si>
    <t xml:space="preserve">Радуга</t>
  </si>
  <si>
    <t xml:space="preserve">азбука в стихах, пушистики</t>
  </si>
  <si>
    <t xml:space="preserve">Веселые зверята</t>
  </si>
  <si>
    <t xml:space="preserve">стихи про зверят, пушистики</t>
  </si>
  <si>
    <t xml:space="preserve">Веселые стишки</t>
  </si>
  <si>
    <t xml:space="preserve">Во дворе кто живет?</t>
  </si>
  <si>
    <t xml:space="preserve">Добрые стишки</t>
  </si>
  <si>
    <t xml:space="preserve">Кто живет во дворе?</t>
  </si>
  <si>
    <t xml:space="preserve">Любимые загадки</t>
  </si>
  <si>
    <t xml:space="preserve">Неотложные дела</t>
  </si>
  <si>
    <t xml:space="preserve">Потешки.Дождик</t>
  </si>
  <si>
    <t xml:space="preserve">Книги на КАРТОНе серий "В ПОДАРОК СКАЗКА", "СОЛНЫШКО"</t>
  </si>
  <si>
    <t xml:space="preserve">Книги  КАРТОННЫЕ, 15 х 21,5 см, 8 страниц, 4 разворота, цельнокрытые</t>
  </si>
  <si>
    <t xml:space="preserve">Книги на КАРТОНЕ, 16 х 21 см, 8 стр, бумвиниловый корешок</t>
  </si>
  <si>
    <t xml:space="preserve">Морозко</t>
  </si>
  <si>
    <t xml:space="preserve">Три сокола</t>
  </si>
  <si>
    <t xml:space="preserve">В под</t>
  </si>
  <si>
    <t xml:space="preserve">Книги на КАРТОНЕ, 15 х 21,5 см, 8 стр, цельнокрытые</t>
  </si>
  <si>
    <t xml:space="preserve">Крылатый, мохнатый и масленый</t>
  </si>
  <si>
    <t xml:space="preserve">Мужик и медведь</t>
  </si>
  <si>
    <t xml:space="preserve">Рукавичка</t>
  </si>
  <si>
    <t xml:space="preserve">К.Чуковский "Краденое солнце"</t>
  </si>
  <si>
    <t xml:space="preserve">ДСМ</t>
  </si>
  <si>
    <t xml:space="preserve">Бабка-Ёжка</t>
  </si>
  <si>
    <t xml:space="preserve"> "СОЛНЫШКО" Книги на КАРТОНЕ, 16 х 22 см, 8 стр, бумвиниловый корешок</t>
  </si>
  <si>
    <t xml:space="preserve">Забавные потешки</t>
  </si>
  <si>
    <t xml:space="preserve">загадки, пушистики</t>
  </si>
  <si>
    <t xml:space="preserve">Загадки для малышей</t>
  </si>
  <si>
    <t xml:space="preserve">загадки, рисованные иллюстрации</t>
  </si>
  <si>
    <t xml:space="preserve">Лесные жители</t>
  </si>
  <si>
    <t xml:space="preserve">Пожарная техника</t>
  </si>
  <si>
    <t xml:space="preserve">Про машины</t>
  </si>
  <si>
    <t xml:space="preserve">Шалунишки</t>
  </si>
  <si>
    <t xml:space="preserve"> "СОЛНЫШКО" Книги на КАРТОНЕ, 15 х 21 см, 8 стр, цельнокрытые</t>
  </si>
  <si>
    <t xml:space="preserve">Весёлые стихи</t>
  </si>
  <si>
    <t xml:space="preserve">Книжка о технике</t>
  </si>
  <si>
    <t xml:space="preserve">Стихи</t>
  </si>
  <si>
    <t xml:space="preserve">Любимые стихи о животных</t>
  </si>
  <si>
    <t xml:space="preserve">Отгадай, кто это?</t>
  </si>
  <si>
    <t xml:space="preserve">загадки в стихах, пушистики</t>
  </si>
  <si>
    <t xml:space="preserve">Поиграть решили в прятки</t>
  </si>
  <si>
    <t xml:space="preserve">Коза-дереза</t>
  </si>
  <si>
    <t xml:space="preserve">Кот в сапогах</t>
  </si>
  <si>
    <t xml:space="preserve">Красная шапочка</t>
  </si>
  <si>
    <t xml:space="preserve">К. Чуковский "Телефон"</t>
  </si>
  <si>
    <t xml:space="preserve">Кто как умывается</t>
  </si>
  <si>
    <t xml:space="preserve">Итого:</t>
  </si>
  <si>
    <t xml:space="preserve">Скачать Д Е К Л А Р А Ц И И   О   С О О Т В Е Т С Т В И И на весь товар</t>
  </si>
  <si>
    <t xml:space="preserve">web-ресурсы:    slovo-vtb@mail.ru ;  https://alex-book.ru/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</si>
</sst>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"/>
    <numFmt numFmtId="166" formatCode="@"/>
    <numFmt numFmtId="167" formatCode="_-* #,##0.00&quot; ₽&quot;_-;\-* #,##0.00&quot; ₽&quot;_-;_-* \-??&quot; ₽&quot;_-;_-@_-"/>
    <numFmt numFmtId="168" formatCode="#,##0.00"/>
    <numFmt numFmtId="169" formatCode="#,##0.000"/>
    <numFmt numFmtId="170" formatCode="0.00"/>
    <numFmt numFmtId="171" formatCode="_-* #,##0.00&quot;р.&quot;_-;;;"/>
    <numFmt numFmtId="172" formatCode="###;\-###;;"/>
  </numFmts>
  <fonts count="80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b val="true"/>
      <sz val="10"/>
      <name val="Tahoma"/>
      <family val="2"/>
      <charset val="204"/>
    </font>
    <font>
      <sz val="12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rgb="FF0000FF"/>
      <name val="Arial"/>
      <family val="2"/>
      <charset val="204"/>
    </font>
    <font>
      <sz val="9"/>
      <name val="Times New Roman"/>
      <family val="1"/>
      <charset val="1"/>
    </font>
    <font>
      <sz val="12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2"/>
      <color rgb="FF0000FF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b val="true"/>
      <sz val="8"/>
      <name val="Tahoma"/>
      <family val="2"/>
      <charset val="1"/>
    </font>
    <font>
      <u val="single"/>
      <sz val="8"/>
      <color rgb="FF0000FF"/>
      <name val="Arial"/>
      <family val="2"/>
      <charset val="204"/>
    </font>
    <font>
      <u val="single"/>
      <sz val="14"/>
      <color rgb="FF0000FF"/>
      <name val="Arial"/>
      <family val="2"/>
      <charset val="204"/>
    </font>
    <font>
      <b val="true"/>
      <sz val="16"/>
      <name val="Calibri"/>
      <family val="2"/>
      <charset val="204"/>
    </font>
    <font>
      <b val="true"/>
      <sz val="20"/>
      <name val="Times New Roman"/>
      <family val="1"/>
      <charset val="204"/>
    </font>
    <font>
      <sz val="10"/>
      <color rgb="FFFFFF00"/>
      <name val="Tahoma"/>
      <family val="2"/>
      <charset val="1"/>
    </font>
    <font>
      <b val="true"/>
      <sz val="11"/>
      <name val="Times New Roman"/>
      <family val="1"/>
      <charset val="204"/>
    </font>
    <font>
      <b val="true"/>
      <u val="single"/>
      <sz val="12"/>
      <color rgb="FF0000FF"/>
      <name val="Times New Roman"/>
      <family val="1"/>
      <charset val="1"/>
    </font>
    <font>
      <sz val="11"/>
      <name val="Tahoma"/>
      <family val="2"/>
      <charset val="1"/>
    </font>
    <font>
      <b val="true"/>
      <sz val="14"/>
      <name val="Times New Roman"/>
      <family val="1"/>
      <charset val="1"/>
    </font>
    <font>
      <b val="true"/>
      <sz val="12"/>
      <color rgb="FF0000FF"/>
      <name val="Tahoma"/>
      <family val="2"/>
      <charset val="204"/>
    </font>
    <font>
      <b val="true"/>
      <sz val="11"/>
      <name val="Times New Roman"/>
      <family val="1"/>
      <charset val="1"/>
    </font>
    <font>
      <b val="true"/>
      <sz val="14"/>
      <color rgb="FFFF0000"/>
      <name val="Tahoma"/>
      <family val="2"/>
      <charset val="204"/>
    </font>
    <font>
      <b val="true"/>
      <sz val="12"/>
      <name val="Tahoma"/>
      <family val="2"/>
      <charset val="204"/>
    </font>
    <font>
      <b val="true"/>
      <u val="single"/>
      <sz val="20"/>
      <name val="Times New Roman"/>
      <family val="1"/>
      <charset val="204"/>
    </font>
    <font>
      <sz val="10"/>
      <name val="Tahoma"/>
      <family val="2"/>
      <charset val="1"/>
    </font>
    <font>
      <sz val="10"/>
      <name val="Times New Roman"/>
      <family val="1"/>
      <charset val="1"/>
    </font>
    <font>
      <sz val="10"/>
      <name val="Tahoma"/>
      <family val="2"/>
      <charset val="204"/>
    </font>
    <font>
      <sz val="14"/>
      <color rgb="FF000000"/>
      <name val="Times New Roman"/>
      <family val="1"/>
      <charset val="1"/>
    </font>
    <font>
      <b val="true"/>
      <sz val="36"/>
      <color rgb="FFFF0000"/>
      <name val="Tahoma"/>
      <family val="2"/>
      <charset val="204"/>
    </font>
    <font>
      <b val="true"/>
      <sz val="18"/>
      <color rgb="FF0000FF"/>
      <name val="Microsoft Sans Serif"/>
      <family val="2"/>
      <charset val="204"/>
    </font>
    <font>
      <b val="true"/>
      <sz val="12"/>
      <color rgb="FFFF0000"/>
      <name val="Tahoma"/>
      <family val="2"/>
      <charset val="204"/>
    </font>
    <font>
      <sz val="8"/>
      <name val="Tahoma"/>
      <family val="2"/>
      <charset val="1"/>
    </font>
    <font>
      <b val="true"/>
      <i val="true"/>
      <sz val="13"/>
      <color theme="0"/>
      <name val="Tahoma"/>
      <family val="2"/>
      <charset val="204"/>
    </font>
    <font>
      <sz val="14"/>
      <color rgb="FF0000FF"/>
      <name val="Arial"/>
      <family val="2"/>
      <charset val="204"/>
    </font>
    <font>
      <b val="true"/>
      <i val="true"/>
      <sz val="10"/>
      <color rgb="FFFF0000"/>
      <name val="Tahoma"/>
      <family val="2"/>
      <charset val="204"/>
    </font>
    <font>
      <b val="true"/>
      <sz val="8"/>
      <name val="Tahoma"/>
      <family val="2"/>
      <charset val="204"/>
    </font>
    <font>
      <b val="true"/>
      <sz val="9"/>
      <name val="Times New Roman"/>
      <family val="1"/>
      <charset val="1"/>
    </font>
    <font>
      <b val="true"/>
      <i val="true"/>
      <sz val="12"/>
      <color theme="0"/>
      <name val="Tahoma"/>
      <family val="2"/>
      <charset val="204"/>
    </font>
    <font>
      <sz val="14"/>
      <name val="Arial"/>
      <family val="2"/>
      <charset val="204"/>
    </font>
    <font>
      <sz val="9"/>
      <name val="Tahoma"/>
      <family val="2"/>
      <charset val="1"/>
    </font>
    <font>
      <sz val="9"/>
      <color rgb="FF000000"/>
      <name val="Tahoma"/>
      <family val="2"/>
      <charset val="1"/>
    </font>
    <font>
      <b val="true"/>
      <i val="true"/>
      <sz val="10"/>
      <name val="Tahoma"/>
      <family val="2"/>
      <charset val="204"/>
    </font>
    <font>
      <b val="true"/>
      <sz val="14"/>
      <color rgb="FFFF0000"/>
      <name val="Times New Roman"/>
      <family val="1"/>
      <charset val="1"/>
    </font>
    <font>
      <b val="true"/>
      <u val="single"/>
      <sz val="12"/>
      <color rgb="FFFF0000"/>
      <name val="Tahoma"/>
      <family val="2"/>
      <charset val="204"/>
    </font>
    <font>
      <b val="true"/>
      <sz val="10"/>
      <color rgb="FFFF0000"/>
      <name val="Times New Roman"/>
      <family val="1"/>
      <charset val="1"/>
    </font>
    <font>
      <sz val="20"/>
      <color theme="1"/>
      <name val="Calibri"/>
      <family val="2"/>
      <charset val="204"/>
    </font>
    <font>
      <b val="true"/>
      <sz val="28"/>
      <color rgb="FFFF0000"/>
      <name val="Mistral"/>
      <family val="4"/>
      <charset val="204"/>
    </font>
    <font>
      <b val="true"/>
      <sz val="12"/>
      <color rgb="FF00B050"/>
      <name val="Tahoma"/>
      <family val="2"/>
      <charset val="204"/>
    </font>
    <font>
      <b val="true"/>
      <u val="single"/>
      <sz val="18"/>
      <color rgb="FFFF0000"/>
      <name val="Tahoma"/>
      <family val="2"/>
      <charset val="204"/>
    </font>
    <font>
      <b val="true"/>
      <sz val="11"/>
      <color rgb="FFFF0000"/>
      <name val="Times New Roman"/>
      <family val="1"/>
      <charset val="1"/>
    </font>
    <font>
      <b val="true"/>
      <sz val="12"/>
      <color rgb="FF0000FF"/>
      <name val="Arial"/>
      <family val="2"/>
      <charset val="204"/>
    </font>
    <font>
      <b val="true"/>
      <sz val="18"/>
      <color rgb="FFFF0000"/>
      <name val="Tahoma"/>
      <family val="2"/>
      <charset val="204"/>
    </font>
    <font>
      <b val="true"/>
      <sz val="9"/>
      <color rgb="FFFF0000"/>
      <name val="Times New Roman"/>
      <family val="1"/>
      <charset val="1"/>
    </font>
    <font>
      <b val="true"/>
      <sz val="12"/>
      <color rgb="FFFF0000"/>
      <name val="Times New Roman"/>
      <family val="1"/>
      <charset val="1"/>
    </font>
    <font>
      <sz val="9"/>
      <name val="Tahoma"/>
      <family val="2"/>
      <charset val="204"/>
    </font>
    <font>
      <sz val="10"/>
      <color theme="1"/>
      <name val="Tahoma"/>
      <family val="2"/>
      <charset val="204"/>
    </font>
    <font>
      <b val="true"/>
      <sz val="12"/>
      <color rgb="FF7030A0"/>
      <name val="Tahoma"/>
      <family val="2"/>
      <charset val="204"/>
    </font>
    <font>
      <b val="true"/>
      <i val="true"/>
      <sz val="10"/>
      <color theme="0"/>
      <name val="Tahoma"/>
      <family val="2"/>
      <charset val="204"/>
    </font>
    <font>
      <b val="true"/>
      <sz val="10"/>
      <color rgb="FFFF0000"/>
      <name val="Tahoma"/>
      <family val="2"/>
      <charset val="204"/>
    </font>
    <font>
      <b val="true"/>
      <i val="true"/>
      <sz val="12"/>
      <color rgb="FFFF0000"/>
      <name val="Tahoma"/>
      <family val="2"/>
      <charset val="204"/>
    </font>
    <font>
      <sz val="8"/>
      <name val="Tahoma"/>
      <family val="2"/>
      <charset val="204"/>
    </font>
    <font>
      <b val="true"/>
      <sz val="16"/>
      <color rgb="FFFF0000"/>
      <name val="Tahoma"/>
      <family val="2"/>
      <charset val="204"/>
    </font>
    <font>
      <b val="true"/>
      <sz val="22"/>
      <color rgb="FFFF0000"/>
      <name val="Tahoma"/>
      <family val="2"/>
      <charset val="204"/>
    </font>
    <font>
      <b val="true"/>
      <u val="single"/>
      <sz val="16"/>
      <color rgb="FFFF0000"/>
      <name val="Tahoma"/>
      <family val="2"/>
      <charset val="204"/>
    </font>
    <font>
      <b val="true"/>
      <u val="single"/>
      <sz val="20"/>
      <color rgb="FFFF0000"/>
      <name val="Arial"/>
      <family val="2"/>
      <charset val="204"/>
    </font>
    <font>
      <b val="true"/>
      <sz val="12"/>
      <color rgb="FF0066CC"/>
      <name val="Tahoma"/>
      <family val="2"/>
      <charset val="204"/>
    </font>
    <font>
      <b val="true"/>
      <sz val="14"/>
      <color rgb="FFFF0000"/>
      <name val="Arial"/>
      <family val="2"/>
      <charset val="204"/>
    </font>
    <font>
      <b val="true"/>
      <sz val="12"/>
      <color rgb="FF333399"/>
      <name val="Tahoma"/>
      <family val="2"/>
      <charset val="204"/>
    </font>
    <font>
      <b val="true"/>
      <sz val="13"/>
      <color rgb="FF0000FF"/>
      <name val="Arial"/>
      <family val="2"/>
      <charset val="204"/>
    </font>
    <font>
      <sz val="13"/>
      <color rgb="FF0000FF"/>
      <name val="Arial"/>
      <family val="2"/>
      <charset val="204"/>
    </font>
    <font>
      <b val="true"/>
      <i val="true"/>
      <sz val="10"/>
      <color rgb="FFFFFF00"/>
      <name val="Tahoma"/>
      <family val="2"/>
      <charset val="204"/>
    </font>
    <font>
      <sz val="12"/>
      <name val="Tahoma"/>
      <family val="2"/>
      <charset val="1"/>
    </font>
    <font>
      <b val="true"/>
      <sz val="11"/>
      <color rgb="FF00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"/>
        <bgColor rgb="FFD9D9D9"/>
      </patternFill>
    </fill>
    <fill>
      <patternFill patternType="solid">
        <fgColor theme="8" tint="0.7999"/>
        <bgColor rgb="FFD9D9D9"/>
      </patternFill>
    </fill>
    <fill>
      <patternFill patternType="solid">
        <fgColor rgb="FFFFC000"/>
        <bgColor rgb="FFFF9900"/>
      </patternFill>
    </fill>
    <fill>
      <patternFill patternType="solid">
        <fgColor rgb="FF99CCFF"/>
        <bgColor rgb="FFAFCAFF"/>
      </patternFill>
    </fill>
    <fill>
      <patternFill patternType="solid">
        <fgColor theme="0"/>
        <bgColor rgb="FFDBEEF4"/>
      </patternFill>
    </fill>
    <fill>
      <patternFill patternType="solid">
        <fgColor rgb="FF00CC0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theme="9" tint="0.5999"/>
        <bgColor rgb="FFF2DCDB"/>
      </patternFill>
    </fill>
    <fill>
      <patternFill patternType="solid">
        <fgColor rgb="FFCCFFCC"/>
        <bgColor rgb="FFDBEEF4"/>
      </patternFill>
    </fill>
    <fill>
      <patternFill patternType="solid">
        <fgColor theme="0" tint="-0.15"/>
        <bgColor rgb="FFC6D9F1"/>
      </patternFill>
    </fill>
    <fill>
      <patternFill patternType="solid">
        <fgColor rgb="FFAFCAFF"/>
        <bgColor rgb="FF99CCFF"/>
      </patternFill>
    </fill>
    <fill>
      <patternFill patternType="solid">
        <fgColor theme="5" tint="0.7999"/>
        <bgColor rgb="FFD9D9D9"/>
      </patternFill>
    </fill>
  </fills>
  <borders count="32">
    <border diagonalUp="false" diagonalDown="false">
      <left/>
      <right/>
      <top/>
      <bottom/>
      <diagonal/>
    </border>
    <border diagonalUp="false" diagonalDown="false">
      <left style="thick">
        <color rgb="FFFFFF00"/>
      </left>
      <right style="thick">
        <color rgb="FFFFFF00"/>
      </right>
      <top style="thick">
        <color rgb="FFFFFF00"/>
      </top>
      <bottom style="thick">
        <color rgb="FFFFFF0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ck">
        <color rgb="FFFF0000"/>
      </bottom>
      <diagonal/>
    </border>
    <border diagonalUp="false" diagonalDown="false">
      <left style="medium">
        <color rgb="FFFF0000"/>
      </left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ck">
        <color rgb="FFFF0000"/>
      </top>
      <bottom style="thin"/>
      <diagonal/>
    </border>
    <border diagonalUp="false" diagonalDown="false">
      <left style="thin"/>
      <right style="medium">
        <color rgb="FFFF0000"/>
      </right>
      <top style="thick">
        <color rgb="FFFF0000"/>
      </top>
      <bottom style="thin"/>
      <diagonal/>
    </border>
    <border diagonalUp="false" diagonalDown="false">
      <left style="medium">
        <color rgb="FFFF0000"/>
      </left>
      <right style="thick">
        <color rgb="FFFF0000"/>
      </right>
      <top style="thick">
        <color rgb="FFFF0000"/>
      </top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>
        <color rgb="FFFF0000"/>
      </left>
      <right/>
      <top style="thin"/>
      <bottom style="thin"/>
      <diagonal/>
    </border>
    <border diagonalUp="false" diagonalDown="false">
      <left/>
      <right style="thick">
        <color rgb="FFFF0000"/>
      </right>
      <top/>
      <bottom/>
      <diagonal/>
    </border>
    <border diagonalUp="false" diagonalDown="false">
      <left style="thin"/>
      <right style="thick">
        <color rgb="FFFF0000"/>
      </right>
      <top style="thin"/>
      <bottom style="thin"/>
      <diagonal/>
    </border>
    <border diagonalUp="false" diagonalDown="false">
      <left style="thick">
        <color rgb="FFFF0000"/>
      </left>
      <right style="thick">
        <color rgb="FFFF0000"/>
      </right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ck">
        <color rgb="FFFF0000"/>
      </left>
      <right style="thin"/>
      <top style="thin"/>
      <bottom style="thin"/>
      <diagonal/>
    </border>
    <border diagonalUp="false" diagonalDown="false">
      <left style="thick">
        <color rgb="FFFF0000"/>
      </left>
      <right/>
      <top/>
      <bottom/>
      <diagonal/>
    </border>
    <border diagonalUp="false" diagonalDown="false">
      <left style="thin"/>
      <right/>
      <top style="thick">
        <color rgb="FFFF0000"/>
      </top>
      <bottom style="thin"/>
      <diagonal/>
    </border>
    <border diagonalUp="false" diagonalDown="false">
      <left/>
      <right/>
      <top style="thick">
        <color rgb="FFFF0000"/>
      </top>
      <bottom style="thin"/>
      <diagonal/>
    </border>
    <border diagonalUp="false" diagonalDown="false">
      <left/>
      <right style="thin"/>
      <top style="thick">
        <color rgb="FFFF0000"/>
      </top>
      <bottom style="thin"/>
      <diagonal/>
    </border>
    <border diagonalUp="false" diagonalDown="false">
      <left/>
      <right style="thin"/>
      <top style="thin"/>
      <bottom style="thick">
        <color rgb="FFFF0000"/>
      </bottom>
      <diagonal/>
    </border>
    <border diagonalUp="false" diagonalDown="false">
      <left style="thin"/>
      <right/>
      <top/>
      <bottom/>
      <diagonal/>
    </border>
    <border diagonalUp="false" diagonalDown="false">
      <left style="thick">
        <color rgb="FFFF0000"/>
      </left>
      <right/>
      <top style="thin"/>
      <bottom style="thin"/>
      <diagonal/>
    </border>
    <border diagonalUp="false" diagonalDown="false">
      <left style="thin"/>
      <right style="thick">
        <color rgb="FFFF0000"/>
      </right>
      <top style="thin"/>
      <bottom style="thick">
        <color rgb="FFFF0000"/>
      </bottom>
      <diagonal/>
    </border>
    <border diagonalUp="false" diagonalDown="false">
      <left/>
      <right/>
      <top/>
      <bottom style="thick">
        <color rgb="FFFF0000"/>
      </bottom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21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5" fillId="0" borderId="0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6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7" fillId="0" borderId="0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0" borderId="0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9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2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0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31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2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4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4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1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1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9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0" borderId="6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1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1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43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3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9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0" fillId="0" borderId="4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43" fillId="6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9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2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5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0" borderId="8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4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4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6" borderId="4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13" fillId="0" borderId="4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5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5" fillId="8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8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4" fillId="8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6" fillId="1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1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1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" fillId="1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4" fillId="1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6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8" fillId="1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8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10" borderId="6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1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1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1" fillId="1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43" fillId="1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49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6" fillId="1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38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6" fillId="1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1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8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10" borderId="4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8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5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41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0" borderId="1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4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1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6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7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4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8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5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5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9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7" fillId="0" borderId="4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7" fillId="0" borderId="6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1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5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6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2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7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8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59" fillId="6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6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1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1" fillId="1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9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6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2" fontId="38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4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6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1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3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1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2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2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2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7" fillId="0" borderId="7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7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7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3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38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3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6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7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1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1" fillId="6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43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7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33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0" borderId="27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1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1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43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3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8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8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8" fillId="0" borderId="1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28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0" fillId="0" borderId="9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8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2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1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13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9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1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0" borderId="3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7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0" fillId="6" borderId="6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3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9" borderId="4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2" fillId="0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1" fillId="0" borderId="4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6" fillId="0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38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3" fillId="0" borderId="6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7" fillId="6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6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46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51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8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5" fillId="0" borderId="4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6" fillId="0" borderId="6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33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33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13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13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1"/>
    <cellStyle name="Обычный 4" xfId="22"/>
    <cellStyle name="*unknown*" xfId="20" builtinId="8"/>
  </cellStyles>
  <colors>
    <indexedColors>
      <rgbColor rgb="FF000000"/>
      <rgbColor rgb="FFFFFFFF"/>
      <rgbColor rgb="FFFF0000"/>
      <rgbColor rgb="FF00CC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CAFF"/>
      <rgbColor rgb="FF808080"/>
      <rgbColor rgb="FF9999FF"/>
      <rgbColor rgb="FF7030A0"/>
      <rgbColor rgb="FFF2DCDB"/>
      <rgbColor rgb="FFDBEEF4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<Relationship Id="rId18" Type="http://schemas.openxmlformats.org/officeDocument/2006/relationships/image" Target="../media/image18.jpeg"/><Relationship Id="rId19" Type="http://schemas.openxmlformats.org/officeDocument/2006/relationships/image" Target="../media/image19.jpeg"/><Relationship Id="rId20" Type="http://schemas.openxmlformats.org/officeDocument/2006/relationships/image" Target="../media/image20.jpeg"/><Relationship Id="rId21" Type="http://schemas.openxmlformats.org/officeDocument/2006/relationships/image" Target="../media/image21.jpeg"/><Relationship Id="rId22" Type="http://schemas.openxmlformats.org/officeDocument/2006/relationships/image" Target="../media/image22.jpeg"/><Relationship Id="rId23" Type="http://schemas.openxmlformats.org/officeDocument/2006/relationships/image" Target="../media/image23.jpeg"/><Relationship Id="rId24" Type="http://schemas.openxmlformats.org/officeDocument/2006/relationships/image" Target="../media/image24.jpeg"/><Relationship Id="rId25" Type="http://schemas.openxmlformats.org/officeDocument/2006/relationships/image" Target="../media/image25.jpeg"/><Relationship Id="rId26" Type="http://schemas.openxmlformats.org/officeDocument/2006/relationships/image" Target="../media/image26.jpeg"/><Relationship Id="rId27" Type="http://schemas.openxmlformats.org/officeDocument/2006/relationships/image" Target="../media/image27.jpeg"/><Relationship Id="rId28" Type="http://schemas.openxmlformats.org/officeDocument/2006/relationships/image" Target="../media/image28.jpeg"/><Relationship Id="rId29" Type="http://schemas.openxmlformats.org/officeDocument/2006/relationships/image" Target="../media/image29.jpeg"/><Relationship Id="rId30" Type="http://schemas.openxmlformats.org/officeDocument/2006/relationships/image" Target="../media/image30.jpeg"/><Relationship Id="rId31" Type="http://schemas.openxmlformats.org/officeDocument/2006/relationships/image" Target="../media/image31.jpeg"/><Relationship Id="rId32" Type="http://schemas.openxmlformats.org/officeDocument/2006/relationships/image" Target="../media/image32.jpeg"/><Relationship Id="rId33" Type="http://schemas.openxmlformats.org/officeDocument/2006/relationships/image" Target="../media/image33.jpeg"/><Relationship Id="rId34" Type="http://schemas.openxmlformats.org/officeDocument/2006/relationships/image" Target="../media/image34.jpeg"/><Relationship Id="rId35" Type="http://schemas.openxmlformats.org/officeDocument/2006/relationships/image" Target="../media/image35.jpeg"/><Relationship Id="rId36" Type="http://schemas.openxmlformats.org/officeDocument/2006/relationships/image" Target="../media/image36.jpeg"/><Relationship Id="rId37" Type="http://schemas.openxmlformats.org/officeDocument/2006/relationships/image" Target="../media/image37.jpeg"/><Relationship Id="rId38" Type="http://schemas.openxmlformats.org/officeDocument/2006/relationships/image" Target="../media/image38.jpeg"/><Relationship Id="rId39" Type="http://schemas.openxmlformats.org/officeDocument/2006/relationships/image" Target="../media/image39.jpeg"/><Relationship Id="rId40" Type="http://schemas.openxmlformats.org/officeDocument/2006/relationships/image" Target="../media/image40.jpeg"/><Relationship Id="rId41" Type="http://schemas.openxmlformats.org/officeDocument/2006/relationships/image" Target="../media/image41.jpeg"/><Relationship Id="rId42" Type="http://schemas.openxmlformats.org/officeDocument/2006/relationships/image" Target="../media/image42.jpeg"/><Relationship Id="rId43" Type="http://schemas.openxmlformats.org/officeDocument/2006/relationships/image" Target="../media/image43.jpeg"/><Relationship Id="rId44" Type="http://schemas.openxmlformats.org/officeDocument/2006/relationships/image" Target="../media/image44.jpeg"/><Relationship Id="rId45" Type="http://schemas.openxmlformats.org/officeDocument/2006/relationships/image" Target="../media/image45.jpeg"/><Relationship Id="rId46" Type="http://schemas.openxmlformats.org/officeDocument/2006/relationships/image" Target="../media/image46.jpeg"/><Relationship Id="rId47" Type="http://schemas.openxmlformats.org/officeDocument/2006/relationships/image" Target="../media/image47.jpeg"/><Relationship Id="rId48" Type="http://schemas.openxmlformats.org/officeDocument/2006/relationships/image" Target="../media/image48.jpeg"/><Relationship Id="rId49" Type="http://schemas.openxmlformats.org/officeDocument/2006/relationships/image" Target="../media/image49.jpeg"/><Relationship Id="rId50" Type="http://schemas.openxmlformats.org/officeDocument/2006/relationships/image" Target="../media/image50.jpeg"/><Relationship Id="rId51" Type="http://schemas.openxmlformats.org/officeDocument/2006/relationships/image" Target="../media/image51.jpeg"/><Relationship Id="rId52" Type="http://schemas.openxmlformats.org/officeDocument/2006/relationships/image" Target="../media/image52.jpeg"/><Relationship Id="rId53" Type="http://schemas.openxmlformats.org/officeDocument/2006/relationships/image" Target="../media/image53.jpeg"/><Relationship Id="rId54" Type="http://schemas.openxmlformats.org/officeDocument/2006/relationships/image" Target="../media/image54.jpeg"/><Relationship Id="rId55" Type="http://schemas.openxmlformats.org/officeDocument/2006/relationships/image" Target="../media/image55.jpeg"/><Relationship Id="rId56" Type="http://schemas.openxmlformats.org/officeDocument/2006/relationships/image" Target="../media/image56.jpeg"/><Relationship Id="rId57" Type="http://schemas.openxmlformats.org/officeDocument/2006/relationships/image" Target="../media/image57.jpeg"/><Relationship Id="rId58" Type="http://schemas.openxmlformats.org/officeDocument/2006/relationships/image" Target="../media/image58.jpeg"/><Relationship Id="rId59" Type="http://schemas.openxmlformats.org/officeDocument/2006/relationships/image" Target="../media/image59.jpeg"/><Relationship Id="rId60" Type="http://schemas.openxmlformats.org/officeDocument/2006/relationships/image" Target="../media/image60.jpeg"/><Relationship Id="rId61" Type="http://schemas.openxmlformats.org/officeDocument/2006/relationships/image" Target="../media/image61.jpeg"/><Relationship Id="rId62" Type="http://schemas.openxmlformats.org/officeDocument/2006/relationships/image" Target="../media/image62.jpeg"/><Relationship Id="rId63" Type="http://schemas.openxmlformats.org/officeDocument/2006/relationships/image" Target="../media/image63.jpeg"/><Relationship Id="rId64" Type="http://schemas.openxmlformats.org/officeDocument/2006/relationships/image" Target="../media/image64.jpeg"/><Relationship Id="rId65" Type="http://schemas.openxmlformats.org/officeDocument/2006/relationships/image" Target="../media/image65.jpeg"/><Relationship Id="rId66" Type="http://schemas.openxmlformats.org/officeDocument/2006/relationships/image" Target="../media/image66.jpeg"/><Relationship Id="rId67" Type="http://schemas.openxmlformats.org/officeDocument/2006/relationships/image" Target="../media/image67.jpeg"/><Relationship Id="rId68" Type="http://schemas.openxmlformats.org/officeDocument/2006/relationships/image" Target="../media/image68.jpeg"/><Relationship Id="rId69" Type="http://schemas.openxmlformats.org/officeDocument/2006/relationships/image" Target="../media/image69.jpeg"/><Relationship Id="rId70" Type="http://schemas.openxmlformats.org/officeDocument/2006/relationships/image" Target="../media/image70.jpeg"/><Relationship Id="rId71" Type="http://schemas.openxmlformats.org/officeDocument/2006/relationships/image" Target="../media/image71.jpeg"/><Relationship Id="rId72" Type="http://schemas.openxmlformats.org/officeDocument/2006/relationships/image" Target="../media/image72.jpeg"/><Relationship Id="rId73" Type="http://schemas.openxmlformats.org/officeDocument/2006/relationships/image" Target="../media/image73.jpeg"/><Relationship Id="rId74" Type="http://schemas.openxmlformats.org/officeDocument/2006/relationships/image" Target="../media/image74.jpeg"/><Relationship Id="rId75" Type="http://schemas.openxmlformats.org/officeDocument/2006/relationships/image" Target="../media/image75.jpeg"/><Relationship Id="rId76" Type="http://schemas.openxmlformats.org/officeDocument/2006/relationships/image" Target="../media/image76.jpeg"/><Relationship Id="rId77" Type="http://schemas.openxmlformats.org/officeDocument/2006/relationships/image" Target="../media/image77.jpeg"/><Relationship Id="rId78" Type="http://schemas.openxmlformats.org/officeDocument/2006/relationships/image" Target="../media/image78.jpeg"/><Relationship Id="rId79" Type="http://schemas.openxmlformats.org/officeDocument/2006/relationships/image" Target="../media/image79.jpeg"/><Relationship Id="rId80" Type="http://schemas.openxmlformats.org/officeDocument/2006/relationships/image" Target="../media/image80.jpeg"/><Relationship Id="rId81" Type="http://schemas.openxmlformats.org/officeDocument/2006/relationships/image" Target="../media/image81.jpeg"/><Relationship Id="rId82" Type="http://schemas.openxmlformats.org/officeDocument/2006/relationships/image" Target="../media/image82.jpeg"/><Relationship Id="rId83" Type="http://schemas.openxmlformats.org/officeDocument/2006/relationships/image" Target="../media/image83.jpeg"/><Relationship Id="rId84" Type="http://schemas.openxmlformats.org/officeDocument/2006/relationships/image" Target="../media/image84.jpeg"/><Relationship Id="rId85" Type="http://schemas.openxmlformats.org/officeDocument/2006/relationships/image" Target="../media/image85.jpeg"/><Relationship Id="rId86" Type="http://schemas.openxmlformats.org/officeDocument/2006/relationships/image" Target="../media/image86.jpeg"/><Relationship Id="rId87" Type="http://schemas.openxmlformats.org/officeDocument/2006/relationships/image" Target="../media/image87.jpeg"/><Relationship Id="rId88" Type="http://schemas.openxmlformats.org/officeDocument/2006/relationships/image" Target="../media/image88.jpeg"/><Relationship Id="rId89" Type="http://schemas.openxmlformats.org/officeDocument/2006/relationships/image" Target="../media/image89.jpeg"/><Relationship Id="rId90" Type="http://schemas.openxmlformats.org/officeDocument/2006/relationships/image" Target="../media/image90.jpeg"/><Relationship Id="rId91" Type="http://schemas.openxmlformats.org/officeDocument/2006/relationships/image" Target="../media/image91.jpeg"/><Relationship Id="rId92" Type="http://schemas.openxmlformats.org/officeDocument/2006/relationships/image" Target="../media/image92.jpeg"/><Relationship Id="rId93" Type="http://schemas.openxmlformats.org/officeDocument/2006/relationships/image" Target="../media/image93.jpeg"/><Relationship Id="rId94" Type="http://schemas.openxmlformats.org/officeDocument/2006/relationships/image" Target="../media/image94.jpeg"/><Relationship Id="rId95" Type="http://schemas.openxmlformats.org/officeDocument/2006/relationships/image" Target="../media/image95.jpeg"/><Relationship Id="rId96" Type="http://schemas.openxmlformats.org/officeDocument/2006/relationships/image" Target="../media/image96.jpeg"/><Relationship Id="rId97" Type="http://schemas.openxmlformats.org/officeDocument/2006/relationships/image" Target="../media/image97.jpeg"/><Relationship Id="rId98" Type="http://schemas.openxmlformats.org/officeDocument/2006/relationships/image" Target="../media/image98.jpeg"/><Relationship Id="rId99" Type="http://schemas.openxmlformats.org/officeDocument/2006/relationships/image" Target="../media/image99.jpeg"/><Relationship Id="rId100" Type="http://schemas.openxmlformats.org/officeDocument/2006/relationships/image" Target="../media/image100.jpeg"/><Relationship Id="rId101" Type="http://schemas.openxmlformats.org/officeDocument/2006/relationships/image" Target="../media/image101.jpeg"/><Relationship Id="rId102" Type="http://schemas.openxmlformats.org/officeDocument/2006/relationships/image" Target="../media/image102.jpeg"/><Relationship Id="rId103" Type="http://schemas.openxmlformats.org/officeDocument/2006/relationships/image" Target="../media/image103.jpeg"/><Relationship Id="rId104" Type="http://schemas.openxmlformats.org/officeDocument/2006/relationships/image" Target="../media/image104.jpeg"/><Relationship Id="rId105" Type="http://schemas.openxmlformats.org/officeDocument/2006/relationships/image" Target="../media/image105.jpeg"/><Relationship Id="rId106" Type="http://schemas.openxmlformats.org/officeDocument/2006/relationships/image" Target="../media/image106.jpeg"/><Relationship Id="rId107" Type="http://schemas.openxmlformats.org/officeDocument/2006/relationships/image" Target="../media/image107.jpeg"/><Relationship Id="rId108" Type="http://schemas.openxmlformats.org/officeDocument/2006/relationships/image" Target="../media/image108.jpeg"/><Relationship Id="rId109" Type="http://schemas.openxmlformats.org/officeDocument/2006/relationships/image" Target="../media/image109.jpeg"/><Relationship Id="rId110" Type="http://schemas.openxmlformats.org/officeDocument/2006/relationships/image" Target="../media/image110.jpeg"/><Relationship Id="rId111" Type="http://schemas.openxmlformats.org/officeDocument/2006/relationships/image" Target="../media/image111.jpeg"/><Relationship Id="rId112" Type="http://schemas.openxmlformats.org/officeDocument/2006/relationships/image" Target="../media/image112.jpeg"/><Relationship Id="rId113" Type="http://schemas.openxmlformats.org/officeDocument/2006/relationships/image" Target="../media/image113.jpeg"/><Relationship Id="rId114" Type="http://schemas.openxmlformats.org/officeDocument/2006/relationships/image" Target="../media/image114.jpeg"/><Relationship Id="rId115" Type="http://schemas.openxmlformats.org/officeDocument/2006/relationships/image" Target="../media/image115.jpeg"/><Relationship Id="rId116" Type="http://schemas.openxmlformats.org/officeDocument/2006/relationships/image" Target="../media/image116.jpeg"/><Relationship Id="rId117" Type="http://schemas.openxmlformats.org/officeDocument/2006/relationships/image" Target="../media/image117.jpeg"/><Relationship Id="rId118" Type="http://schemas.openxmlformats.org/officeDocument/2006/relationships/image" Target="../media/image118.jpeg"/><Relationship Id="rId119" Type="http://schemas.openxmlformats.org/officeDocument/2006/relationships/image" Target="../media/image119.jpeg"/><Relationship Id="rId120" Type="http://schemas.openxmlformats.org/officeDocument/2006/relationships/image" Target="../media/image120.jpeg"/><Relationship Id="rId121" Type="http://schemas.openxmlformats.org/officeDocument/2006/relationships/image" Target="../media/image121.jpeg"/><Relationship Id="rId122" Type="http://schemas.openxmlformats.org/officeDocument/2006/relationships/image" Target="../media/image122.jpeg"/><Relationship Id="rId123" Type="http://schemas.openxmlformats.org/officeDocument/2006/relationships/image" Target="../media/image123.jpeg"/><Relationship Id="rId124" Type="http://schemas.openxmlformats.org/officeDocument/2006/relationships/image" Target="../media/image124.jpeg"/><Relationship Id="rId125" Type="http://schemas.openxmlformats.org/officeDocument/2006/relationships/image" Target="../media/image125.jpeg"/><Relationship Id="rId126" Type="http://schemas.openxmlformats.org/officeDocument/2006/relationships/image" Target="../media/image126.jpeg"/><Relationship Id="rId127" Type="http://schemas.openxmlformats.org/officeDocument/2006/relationships/image" Target="../media/image127.jpeg"/><Relationship Id="rId128" Type="http://schemas.openxmlformats.org/officeDocument/2006/relationships/image" Target="../media/image128.jpeg"/><Relationship Id="rId129" Type="http://schemas.openxmlformats.org/officeDocument/2006/relationships/image" Target="../media/image129.jpeg"/><Relationship Id="rId130" Type="http://schemas.openxmlformats.org/officeDocument/2006/relationships/image" Target="../media/image130.jpeg"/><Relationship Id="rId131" Type="http://schemas.openxmlformats.org/officeDocument/2006/relationships/image" Target="../media/image131.jpeg"/><Relationship Id="rId132" Type="http://schemas.openxmlformats.org/officeDocument/2006/relationships/image" Target="../media/image132.jpeg"/><Relationship Id="rId133" Type="http://schemas.openxmlformats.org/officeDocument/2006/relationships/image" Target="../media/image133.jpeg"/><Relationship Id="rId134" Type="http://schemas.openxmlformats.org/officeDocument/2006/relationships/image" Target="../media/image134.jpeg"/><Relationship Id="rId135" Type="http://schemas.openxmlformats.org/officeDocument/2006/relationships/image" Target="../media/image135.jpeg"/><Relationship Id="rId136" Type="http://schemas.openxmlformats.org/officeDocument/2006/relationships/image" Target="../media/image136.jpeg"/><Relationship Id="rId137" Type="http://schemas.openxmlformats.org/officeDocument/2006/relationships/image" Target="../media/image137.jpeg"/><Relationship Id="rId138" Type="http://schemas.openxmlformats.org/officeDocument/2006/relationships/image" Target="../media/image138.jpeg"/><Relationship Id="rId139" Type="http://schemas.openxmlformats.org/officeDocument/2006/relationships/image" Target="../media/image139.jpeg"/><Relationship Id="rId140" Type="http://schemas.openxmlformats.org/officeDocument/2006/relationships/image" Target="../media/image140.jpeg"/><Relationship Id="rId141" Type="http://schemas.openxmlformats.org/officeDocument/2006/relationships/image" Target="../media/image141.jpeg"/><Relationship Id="rId142" Type="http://schemas.openxmlformats.org/officeDocument/2006/relationships/image" Target="../media/image142.jpeg"/><Relationship Id="rId143" Type="http://schemas.openxmlformats.org/officeDocument/2006/relationships/image" Target="../media/image143.jpeg"/><Relationship Id="rId144" Type="http://schemas.openxmlformats.org/officeDocument/2006/relationships/image" Target="../media/image144.jpeg"/><Relationship Id="rId145" Type="http://schemas.openxmlformats.org/officeDocument/2006/relationships/image" Target="../media/image145.jpeg"/><Relationship Id="rId146" Type="http://schemas.openxmlformats.org/officeDocument/2006/relationships/image" Target="../media/image146.jpeg"/><Relationship Id="rId147" Type="http://schemas.openxmlformats.org/officeDocument/2006/relationships/image" Target="../media/image147.jpeg"/><Relationship Id="rId148" Type="http://schemas.openxmlformats.org/officeDocument/2006/relationships/image" Target="../media/image148.jpeg"/><Relationship Id="rId149" Type="http://schemas.openxmlformats.org/officeDocument/2006/relationships/image" Target="../media/image149.jpeg"/><Relationship Id="rId150" Type="http://schemas.openxmlformats.org/officeDocument/2006/relationships/image" Target="../media/image150.jpeg"/><Relationship Id="rId151" Type="http://schemas.openxmlformats.org/officeDocument/2006/relationships/image" Target="../media/image151.jpeg"/><Relationship Id="rId152" Type="http://schemas.openxmlformats.org/officeDocument/2006/relationships/image" Target="../media/image152.jpeg"/><Relationship Id="rId153" Type="http://schemas.openxmlformats.org/officeDocument/2006/relationships/image" Target="../media/image153.jpeg"/><Relationship Id="rId154" Type="http://schemas.openxmlformats.org/officeDocument/2006/relationships/image" Target="../media/image154.jpeg"/><Relationship Id="rId155" Type="http://schemas.openxmlformats.org/officeDocument/2006/relationships/image" Target="../media/image155.jpeg"/><Relationship Id="rId156" Type="http://schemas.openxmlformats.org/officeDocument/2006/relationships/image" Target="../media/image156.jpeg"/><Relationship Id="rId157" Type="http://schemas.openxmlformats.org/officeDocument/2006/relationships/image" Target="../media/image157.jpeg"/><Relationship Id="rId158" Type="http://schemas.openxmlformats.org/officeDocument/2006/relationships/image" Target="../media/image158.jpeg"/><Relationship Id="rId159" Type="http://schemas.openxmlformats.org/officeDocument/2006/relationships/image" Target="../media/image159.jpeg"/><Relationship Id="rId160" Type="http://schemas.openxmlformats.org/officeDocument/2006/relationships/image" Target="../media/image160.jpeg"/><Relationship Id="rId161" Type="http://schemas.openxmlformats.org/officeDocument/2006/relationships/image" Target="../media/image161.jpeg"/><Relationship Id="rId162" Type="http://schemas.openxmlformats.org/officeDocument/2006/relationships/image" Target="../media/image162.jpeg"/><Relationship Id="rId163" Type="http://schemas.openxmlformats.org/officeDocument/2006/relationships/image" Target="../media/image163.jpeg"/><Relationship Id="rId164" Type="http://schemas.openxmlformats.org/officeDocument/2006/relationships/image" Target="../media/image164.jpeg"/><Relationship Id="rId165" Type="http://schemas.openxmlformats.org/officeDocument/2006/relationships/image" Target="../media/image165.jpeg"/><Relationship Id="rId166" Type="http://schemas.openxmlformats.org/officeDocument/2006/relationships/image" Target="../media/image166.jpeg"/><Relationship Id="rId167" Type="http://schemas.openxmlformats.org/officeDocument/2006/relationships/image" Target="../media/image167.jpeg"/><Relationship Id="rId168" Type="http://schemas.openxmlformats.org/officeDocument/2006/relationships/image" Target="../media/image168.jpeg"/><Relationship Id="rId169" Type="http://schemas.openxmlformats.org/officeDocument/2006/relationships/image" Target="../media/image169.jpeg"/><Relationship Id="rId170" Type="http://schemas.openxmlformats.org/officeDocument/2006/relationships/image" Target="../media/image170.jpeg"/><Relationship Id="rId171" Type="http://schemas.openxmlformats.org/officeDocument/2006/relationships/image" Target="../media/image171.jpeg"/><Relationship Id="rId172" Type="http://schemas.openxmlformats.org/officeDocument/2006/relationships/image" Target="../media/image172.jpeg"/><Relationship Id="rId173" Type="http://schemas.openxmlformats.org/officeDocument/2006/relationships/image" Target="../media/image173.jpeg"/><Relationship Id="rId174" Type="http://schemas.openxmlformats.org/officeDocument/2006/relationships/image" Target="../media/image174.jpeg"/><Relationship Id="rId175" Type="http://schemas.openxmlformats.org/officeDocument/2006/relationships/image" Target="../media/image175.jpeg"/><Relationship Id="rId176" Type="http://schemas.openxmlformats.org/officeDocument/2006/relationships/image" Target="../media/image176.jpeg"/><Relationship Id="rId177" Type="http://schemas.openxmlformats.org/officeDocument/2006/relationships/image" Target="../media/image177.jpeg"/><Relationship Id="rId178" Type="http://schemas.openxmlformats.org/officeDocument/2006/relationships/image" Target="../media/image178.jpeg"/><Relationship Id="rId179" Type="http://schemas.openxmlformats.org/officeDocument/2006/relationships/image" Target="../media/image179.jpeg"/><Relationship Id="rId180" Type="http://schemas.openxmlformats.org/officeDocument/2006/relationships/image" Target="../media/image180.jpeg"/><Relationship Id="rId181" Type="http://schemas.openxmlformats.org/officeDocument/2006/relationships/image" Target="../media/image181.jpeg"/><Relationship Id="rId182" Type="http://schemas.openxmlformats.org/officeDocument/2006/relationships/image" Target="../media/image182.jpeg"/><Relationship Id="rId183" Type="http://schemas.openxmlformats.org/officeDocument/2006/relationships/image" Target="../media/image183.jpeg"/><Relationship Id="rId184" Type="http://schemas.openxmlformats.org/officeDocument/2006/relationships/image" Target="../media/image184.jpeg"/><Relationship Id="rId185" Type="http://schemas.openxmlformats.org/officeDocument/2006/relationships/image" Target="../media/image185.jpeg"/><Relationship Id="rId186" Type="http://schemas.openxmlformats.org/officeDocument/2006/relationships/image" Target="../media/image186.jpeg"/><Relationship Id="rId187" Type="http://schemas.openxmlformats.org/officeDocument/2006/relationships/image" Target="../media/image187.jpeg"/><Relationship Id="rId188" Type="http://schemas.openxmlformats.org/officeDocument/2006/relationships/image" Target="../media/image188.jpeg"/><Relationship Id="rId189" Type="http://schemas.openxmlformats.org/officeDocument/2006/relationships/image" Target="../media/image189.jpeg"/><Relationship Id="rId190" Type="http://schemas.openxmlformats.org/officeDocument/2006/relationships/image" Target="../media/image190.jpeg"/><Relationship Id="rId191" Type="http://schemas.openxmlformats.org/officeDocument/2006/relationships/image" Target="../media/image191.jpeg"/><Relationship Id="rId192" Type="http://schemas.openxmlformats.org/officeDocument/2006/relationships/image" Target="../media/image192.jpeg"/><Relationship Id="rId193" Type="http://schemas.openxmlformats.org/officeDocument/2006/relationships/image" Target="../media/image193.jpeg"/><Relationship Id="rId194" Type="http://schemas.openxmlformats.org/officeDocument/2006/relationships/image" Target="../media/image194.jpeg"/><Relationship Id="rId195" Type="http://schemas.openxmlformats.org/officeDocument/2006/relationships/image" Target="../media/image195.jpeg"/><Relationship Id="rId196" Type="http://schemas.openxmlformats.org/officeDocument/2006/relationships/image" Target="../media/image196.jpeg"/><Relationship Id="rId197" Type="http://schemas.openxmlformats.org/officeDocument/2006/relationships/image" Target="../media/image197.jpeg"/><Relationship Id="rId198" Type="http://schemas.openxmlformats.org/officeDocument/2006/relationships/image" Target="../media/image198.jpeg"/><Relationship Id="rId199" Type="http://schemas.openxmlformats.org/officeDocument/2006/relationships/image" Target="../media/image199.jpeg"/><Relationship Id="rId200" Type="http://schemas.openxmlformats.org/officeDocument/2006/relationships/image" Target="../media/image200.jpeg"/><Relationship Id="rId201" Type="http://schemas.openxmlformats.org/officeDocument/2006/relationships/image" Target="../media/image201.jpeg"/><Relationship Id="rId202" Type="http://schemas.openxmlformats.org/officeDocument/2006/relationships/image" Target="../media/image202.jpeg"/><Relationship Id="rId203" Type="http://schemas.openxmlformats.org/officeDocument/2006/relationships/image" Target="../media/image203.jpeg"/><Relationship Id="rId204" Type="http://schemas.openxmlformats.org/officeDocument/2006/relationships/image" Target="../media/image204.jpeg"/><Relationship Id="rId205" Type="http://schemas.openxmlformats.org/officeDocument/2006/relationships/image" Target="../media/image205.jpeg"/><Relationship Id="rId206" Type="http://schemas.openxmlformats.org/officeDocument/2006/relationships/image" Target="../media/image206.jpeg"/><Relationship Id="rId207" Type="http://schemas.openxmlformats.org/officeDocument/2006/relationships/image" Target="../media/image207.jpeg"/><Relationship Id="rId208" Type="http://schemas.openxmlformats.org/officeDocument/2006/relationships/image" Target="../media/image208.jpeg"/><Relationship Id="rId209" Type="http://schemas.openxmlformats.org/officeDocument/2006/relationships/image" Target="../media/image209.jpeg"/><Relationship Id="rId210" Type="http://schemas.openxmlformats.org/officeDocument/2006/relationships/image" Target="../media/image210.jpeg"/><Relationship Id="rId211" Type="http://schemas.openxmlformats.org/officeDocument/2006/relationships/image" Target="../media/image211.jpeg"/><Relationship Id="rId212" Type="http://schemas.openxmlformats.org/officeDocument/2006/relationships/image" Target="../media/image212.jpeg"/><Relationship Id="rId213" Type="http://schemas.openxmlformats.org/officeDocument/2006/relationships/image" Target="../media/image213.jpeg"/><Relationship Id="rId214" Type="http://schemas.openxmlformats.org/officeDocument/2006/relationships/image" Target="../media/image214.jpeg"/><Relationship Id="rId215" Type="http://schemas.openxmlformats.org/officeDocument/2006/relationships/image" Target="../media/image215.jpeg"/><Relationship Id="rId216" Type="http://schemas.openxmlformats.org/officeDocument/2006/relationships/image" Target="../media/image216.jpeg"/><Relationship Id="rId217" Type="http://schemas.openxmlformats.org/officeDocument/2006/relationships/image" Target="../media/image217.jpeg"/><Relationship Id="rId218" Type="http://schemas.openxmlformats.org/officeDocument/2006/relationships/image" Target="../media/image218.jpeg"/><Relationship Id="rId219" Type="http://schemas.openxmlformats.org/officeDocument/2006/relationships/image" Target="../media/image219.jpeg"/><Relationship Id="rId220" Type="http://schemas.openxmlformats.org/officeDocument/2006/relationships/image" Target="../media/image220.jpeg"/><Relationship Id="rId221" Type="http://schemas.openxmlformats.org/officeDocument/2006/relationships/image" Target="../media/image221.jpeg"/><Relationship Id="rId222" Type="http://schemas.openxmlformats.org/officeDocument/2006/relationships/image" Target="../media/image222.jpeg"/><Relationship Id="rId223" Type="http://schemas.openxmlformats.org/officeDocument/2006/relationships/image" Target="../media/image223.jpeg"/><Relationship Id="rId224" Type="http://schemas.openxmlformats.org/officeDocument/2006/relationships/image" Target="../media/image224.jpeg"/><Relationship Id="rId225" Type="http://schemas.openxmlformats.org/officeDocument/2006/relationships/image" Target="../media/image225.jpeg"/><Relationship Id="rId226" Type="http://schemas.openxmlformats.org/officeDocument/2006/relationships/image" Target="../media/image226.jpeg"/><Relationship Id="rId227" Type="http://schemas.openxmlformats.org/officeDocument/2006/relationships/image" Target="../media/image227.jpeg"/><Relationship Id="rId228" Type="http://schemas.openxmlformats.org/officeDocument/2006/relationships/image" Target="../media/image228.jpeg"/><Relationship Id="rId229" Type="http://schemas.openxmlformats.org/officeDocument/2006/relationships/image" Target="../media/image229.jpeg"/><Relationship Id="rId230" Type="http://schemas.openxmlformats.org/officeDocument/2006/relationships/image" Target="../media/image230.jpeg"/><Relationship Id="rId231" Type="http://schemas.openxmlformats.org/officeDocument/2006/relationships/image" Target="../media/image231.jpeg"/><Relationship Id="rId232" Type="http://schemas.openxmlformats.org/officeDocument/2006/relationships/image" Target="../media/image232.jpeg"/><Relationship Id="rId233" Type="http://schemas.openxmlformats.org/officeDocument/2006/relationships/image" Target="../media/image233.jpeg"/><Relationship Id="rId234" Type="http://schemas.openxmlformats.org/officeDocument/2006/relationships/image" Target="../media/image234.jpeg"/><Relationship Id="rId235" Type="http://schemas.openxmlformats.org/officeDocument/2006/relationships/image" Target="../media/image235.jpeg"/><Relationship Id="rId236" Type="http://schemas.openxmlformats.org/officeDocument/2006/relationships/image" Target="../media/image236.jpeg"/><Relationship Id="rId237" Type="http://schemas.openxmlformats.org/officeDocument/2006/relationships/image" Target="../media/image237.jpeg"/><Relationship Id="rId238" Type="http://schemas.openxmlformats.org/officeDocument/2006/relationships/image" Target="../media/image238.jpeg"/><Relationship Id="rId239" Type="http://schemas.openxmlformats.org/officeDocument/2006/relationships/image" Target="../media/image239.jpeg"/><Relationship Id="rId240" Type="http://schemas.openxmlformats.org/officeDocument/2006/relationships/image" Target="../media/image240.jpeg"/><Relationship Id="rId241" Type="http://schemas.openxmlformats.org/officeDocument/2006/relationships/image" Target="../media/image241.jpeg"/><Relationship Id="rId242" Type="http://schemas.openxmlformats.org/officeDocument/2006/relationships/image" Target="../media/image242.jpeg"/><Relationship Id="rId243" Type="http://schemas.openxmlformats.org/officeDocument/2006/relationships/image" Target="../media/image243.jpeg"/><Relationship Id="rId244" Type="http://schemas.openxmlformats.org/officeDocument/2006/relationships/image" Target="../media/image244.jpeg"/><Relationship Id="rId245" Type="http://schemas.openxmlformats.org/officeDocument/2006/relationships/image" Target="../media/image245.jpeg"/><Relationship Id="rId246" Type="http://schemas.openxmlformats.org/officeDocument/2006/relationships/image" Target="../media/image246.jpeg"/><Relationship Id="rId247" Type="http://schemas.openxmlformats.org/officeDocument/2006/relationships/image" Target="../media/image247.jpeg"/><Relationship Id="rId248" Type="http://schemas.openxmlformats.org/officeDocument/2006/relationships/image" Target="../media/image248.jpeg"/><Relationship Id="rId249" Type="http://schemas.openxmlformats.org/officeDocument/2006/relationships/image" Target="../media/image249.jpeg"/><Relationship Id="rId250" Type="http://schemas.openxmlformats.org/officeDocument/2006/relationships/image" Target="../media/image250.jpeg"/><Relationship Id="rId251" Type="http://schemas.openxmlformats.org/officeDocument/2006/relationships/image" Target="../media/image251.jpeg"/><Relationship Id="rId252" Type="http://schemas.openxmlformats.org/officeDocument/2006/relationships/image" Target="../media/image252.jpeg"/><Relationship Id="rId253" Type="http://schemas.openxmlformats.org/officeDocument/2006/relationships/image" Target="../media/image253.jpeg"/><Relationship Id="rId254" Type="http://schemas.openxmlformats.org/officeDocument/2006/relationships/image" Target="../media/image254.jpeg"/><Relationship Id="rId255" Type="http://schemas.openxmlformats.org/officeDocument/2006/relationships/image" Target="../media/image255.jpeg"/><Relationship Id="rId256" Type="http://schemas.openxmlformats.org/officeDocument/2006/relationships/image" Target="../media/image256.jpeg"/><Relationship Id="rId257" Type="http://schemas.openxmlformats.org/officeDocument/2006/relationships/image" Target="../media/image257.jpeg"/><Relationship Id="rId258" Type="http://schemas.openxmlformats.org/officeDocument/2006/relationships/image" Target="../media/image258.jpeg"/><Relationship Id="rId259" Type="http://schemas.openxmlformats.org/officeDocument/2006/relationships/image" Target="../media/image259.jpeg"/><Relationship Id="rId260" Type="http://schemas.openxmlformats.org/officeDocument/2006/relationships/image" Target="../media/image260.jpeg"/><Relationship Id="rId261" Type="http://schemas.openxmlformats.org/officeDocument/2006/relationships/image" Target="../media/image261.jpeg"/><Relationship Id="rId262" Type="http://schemas.openxmlformats.org/officeDocument/2006/relationships/image" Target="../media/image262.jpeg"/><Relationship Id="rId263" Type="http://schemas.openxmlformats.org/officeDocument/2006/relationships/image" Target="../media/image263.jpeg"/><Relationship Id="rId264" Type="http://schemas.openxmlformats.org/officeDocument/2006/relationships/image" Target="../media/image264.jpeg"/><Relationship Id="rId265" Type="http://schemas.openxmlformats.org/officeDocument/2006/relationships/image" Target="../media/image265.jpeg"/><Relationship Id="rId266" Type="http://schemas.openxmlformats.org/officeDocument/2006/relationships/image" Target="../media/image266.jpeg"/><Relationship Id="rId267" Type="http://schemas.openxmlformats.org/officeDocument/2006/relationships/image" Target="../media/image267.jpeg"/><Relationship Id="rId268" Type="http://schemas.openxmlformats.org/officeDocument/2006/relationships/image" Target="../media/image268.jpeg"/><Relationship Id="rId269" Type="http://schemas.openxmlformats.org/officeDocument/2006/relationships/image" Target="../media/image269.jpeg"/><Relationship Id="rId270" Type="http://schemas.openxmlformats.org/officeDocument/2006/relationships/image" Target="../media/image270.jpeg"/><Relationship Id="rId271" Type="http://schemas.openxmlformats.org/officeDocument/2006/relationships/image" Target="../media/image271.jpeg"/><Relationship Id="rId272" Type="http://schemas.openxmlformats.org/officeDocument/2006/relationships/image" Target="../media/image272.jpeg"/><Relationship Id="rId273" Type="http://schemas.openxmlformats.org/officeDocument/2006/relationships/image" Target="../media/image273.jpeg"/><Relationship Id="rId274" Type="http://schemas.openxmlformats.org/officeDocument/2006/relationships/image" Target="../media/image274.jpeg"/><Relationship Id="rId275" Type="http://schemas.openxmlformats.org/officeDocument/2006/relationships/image" Target="../media/image275.jpeg"/><Relationship Id="rId276" Type="http://schemas.openxmlformats.org/officeDocument/2006/relationships/image" Target="../media/image276.jpeg"/><Relationship Id="rId277" Type="http://schemas.openxmlformats.org/officeDocument/2006/relationships/image" Target="../media/image277.jpeg"/><Relationship Id="rId278" Type="http://schemas.openxmlformats.org/officeDocument/2006/relationships/image" Target="../media/image278.jpeg"/><Relationship Id="rId279" Type="http://schemas.openxmlformats.org/officeDocument/2006/relationships/image" Target="../media/image279.jpeg"/><Relationship Id="rId280" Type="http://schemas.openxmlformats.org/officeDocument/2006/relationships/image" Target="../media/image280.jpeg"/><Relationship Id="rId281" Type="http://schemas.openxmlformats.org/officeDocument/2006/relationships/image" Target="../media/image281.jpeg"/><Relationship Id="rId282" Type="http://schemas.openxmlformats.org/officeDocument/2006/relationships/image" Target="../media/image2.jpeg"/><Relationship Id="rId283" Type="http://schemas.openxmlformats.org/officeDocument/2006/relationships/image" Target="../media/image282.jpeg"/><Relationship Id="rId284" Type="http://schemas.openxmlformats.org/officeDocument/2006/relationships/image" Target="../media/image283.jpeg"/><Relationship Id="rId285" Type="http://schemas.openxmlformats.org/officeDocument/2006/relationships/image" Target="../media/image284.jpeg"/><Relationship Id="rId286" Type="http://schemas.openxmlformats.org/officeDocument/2006/relationships/image" Target="../media/image285.jpeg"/><Relationship Id="rId287" Type="http://schemas.openxmlformats.org/officeDocument/2006/relationships/image" Target="../media/image286.jpeg"/><Relationship Id="rId288" Type="http://schemas.openxmlformats.org/officeDocument/2006/relationships/image" Target="../media/image287.jpeg"/><Relationship Id="rId289" Type="http://schemas.openxmlformats.org/officeDocument/2006/relationships/image" Target="../media/image288.jpeg"/><Relationship Id="rId290" Type="http://schemas.openxmlformats.org/officeDocument/2006/relationships/image" Target="../media/image289.jpeg"/><Relationship Id="rId291" Type="http://schemas.openxmlformats.org/officeDocument/2006/relationships/image" Target="../media/image290.jpeg"/><Relationship Id="rId292" Type="http://schemas.openxmlformats.org/officeDocument/2006/relationships/image" Target="../media/image291.jpeg"/><Relationship Id="rId293" Type="http://schemas.openxmlformats.org/officeDocument/2006/relationships/image" Target="../media/image292.jpeg"/><Relationship Id="rId294" Type="http://schemas.openxmlformats.org/officeDocument/2006/relationships/image" Target="../media/image293.jpeg"/><Relationship Id="rId295" Type="http://schemas.openxmlformats.org/officeDocument/2006/relationships/image" Target="../media/image294.jpeg"/><Relationship Id="rId296" Type="http://schemas.openxmlformats.org/officeDocument/2006/relationships/image" Target="../media/image295.jpeg"/><Relationship Id="rId297" Type="http://schemas.openxmlformats.org/officeDocument/2006/relationships/image" Target="../media/image296.jpeg"/><Relationship Id="rId298" Type="http://schemas.openxmlformats.org/officeDocument/2006/relationships/image" Target="../media/image297.jpeg"/><Relationship Id="rId299" Type="http://schemas.openxmlformats.org/officeDocument/2006/relationships/image" Target="../media/image298.jpeg"/><Relationship Id="rId300" Type="http://schemas.openxmlformats.org/officeDocument/2006/relationships/image" Target="../media/image299.jpeg"/><Relationship Id="rId301" Type="http://schemas.openxmlformats.org/officeDocument/2006/relationships/image" Target="../media/image300.jpeg"/><Relationship Id="rId302" Type="http://schemas.openxmlformats.org/officeDocument/2006/relationships/image" Target="../media/image301.jpeg"/><Relationship Id="rId303" Type="http://schemas.openxmlformats.org/officeDocument/2006/relationships/image" Target="../media/image302.jpeg"/><Relationship Id="rId304" Type="http://schemas.openxmlformats.org/officeDocument/2006/relationships/image" Target="../media/image303.jpeg"/><Relationship Id="rId305" Type="http://schemas.openxmlformats.org/officeDocument/2006/relationships/image" Target="../media/image304.jpeg"/><Relationship Id="rId306" Type="http://schemas.openxmlformats.org/officeDocument/2006/relationships/image" Target="../media/image305.jpeg"/><Relationship Id="rId307" Type="http://schemas.openxmlformats.org/officeDocument/2006/relationships/image" Target="../media/image306.jpeg"/><Relationship Id="rId308" Type="http://schemas.openxmlformats.org/officeDocument/2006/relationships/image" Target="../media/image307.jpeg"/><Relationship Id="rId309" Type="http://schemas.openxmlformats.org/officeDocument/2006/relationships/image" Target="../media/image308.jpeg"/><Relationship Id="rId310" Type="http://schemas.openxmlformats.org/officeDocument/2006/relationships/image" Target="../media/image309.jpeg"/><Relationship Id="rId311" Type="http://schemas.openxmlformats.org/officeDocument/2006/relationships/image" Target="../media/image310.jpeg"/><Relationship Id="rId312" Type="http://schemas.openxmlformats.org/officeDocument/2006/relationships/image" Target="../media/image311.jpeg"/><Relationship Id="rId313" Type="http://schemas.openxmlformats.org/officeDocument/2006/relationships/image" Target="../media/image312.jpeg"/><Relationship Id="rId314" Type="http://schemas.openxmlformats.org/officeDocument/2006/relationships/image" Target="../media/image313.jpeg"/><Relationship Id="rId315" Type="http://schemas.openxmlformats.org/officeDocument/2006/relationships/image" Target="../media/image314.jpeg"/><Relationship Id="rId316" Type="http://schemas.openxmlformats.org/officeDocument/2006/relationships/image" Target="../media/image315.jpeg"/><Relationship Id="rId317" Type="http://schemas.openxmlformats.org/officeDocument/2006/relationships/image" Target="../media/image316.jpeg"/><Relationship Id="rId318" Type="http://schemas.openxmlformats.org/officeDocument/2006/relationships/image" Target="../media/image317.jpeg"/><Relationship Id="rId319" Type="http://schemas.openxmlformats.org/officeDocument/2006/relationships/image" Target="../media/image318.jpeg"/><Relationship Id="rId320" Type="http://schemas.openxmlformats.org/officeDocument/2006/relationships/image" Target="../media/image319.jpeg"/><Relationship Id="rId321" Type="http://schemas.openxmlformats.org/officeDocument/2006/relationships/image" Target="../media/image320.jpeg"/><Relationship Id="rId322" Type="http://schemas.openxmlformats.org/officeDocument/2006/relationships/image" Target="../media/image321.jpeg"/><Relationship Id="rId323" Type="http://schemas.openxmlformats.org/officeDocument/2006/relationships/image" Target="../media/image322.jpeg"/><Relationship Id="rId324" Type="http://schemas.openxmlformats.org/officeDocument/2006/relationships/image" Target="../media/image323.jpeg"/><Relationship Id="rId325" Type="http://schemas.openxmlformats.org/officeDocument/2006/relationships/image" Target="../media/image324.jpeg"/><Relationship Id="rId326" Type="http://schemas.openxmlformats.org/officeDocument/2006/relationships/image" Target="../media/image325.jpeg"/><Relationship Id="rId327" Type="http://schemas.openxmlformats.org/officeDocument/2006/relationships/image" Target="../media/image326.jpeg"/><Relationship Id="rId328" Type="http://schemas.openxmlformats.org/officeDocument/2006/relationships/image" Target="../media/image327.jpeg"/><Relationship Id="rId329" Type="http://schemas.openxmlformats.org/officeDocument/2006/relationships/image" Target="../media/image328.jpeg"/><Relationship Id="rId330" Type="http://schemas.openxmlformats.org/officeDocument/2006/relationships/image" Target="../media/image329.jpeg"/><Relationship Id="rId331" Type="http://schemas.openxmlformats.org/officeDocument/2006/relationships/image" Target="../media/image330.jpeg"/><Relationship Id="rId332" Type="http://schemas.openxmlformats.org/officeDocument/2006/relationships/image" Target="../media/image331.jpeg"/><Relationship Id="rId333" Type="http://schemas.openxmlformats.org/officeDocument/2006/relationships/image" Target="../media/image332.jpeg"/><Relationship Id="rId334" Type="http://schemas.openxmlformats.org/officeDocument/2006/relationships/image" Target="../media/image333.jpeg"/><Relationship Id="rId335" Type="http://schemas.openxmlformats.org/officeDocument/2006/relationships/image" Target="../media/image334.jpeg"/><Relationship Id="rId336" Type="http://schemas.openxmlformats.org/officeDocument/2006/relationships/image" Target="../media/image335.jpeg"/><Relationship Id="rId337" Type="http://schemas.openxmlformats.org/officeDocument/2006/relationships/image" Target="../media/image336.jpeg"/><Relationship Id="rId338" Type="http://schemas.openxmlformats.org/officeDocument/2006/relationships/image" Target="../media/image337.jpeg"/><Relationship Id="rId339" Type="http://schemas.openxmlformats.org/officeDocument/2006/relationships/image" Target="../media/image338.jpeg"/><Relationship Id="rId340" Type="http://schemas.openxmlformats.org/officeDocument/2006/relationships/image" Target="../media/image339.jpeg"/><Relationship Id="rId341" Type="http://schemas.openxmlformats.org/officeDocument/2006/relationships/image" Target="../media/image340.jpeg"/><Relationship Id="rId342" Type="http://schemas.openxmlformats.org/officeDocument/2006/relationships/image" Target="../media/image341.jpeg"/><Relationship Id="rId343" Type="http://schemas.openxmlformats.org/officeDocument/2006/relationships/image" Target="../media/image342.jpeg"/><Relationship Id="rId344" Type="http://schemas.openxmlformats.org/officeDocument/2006/relationships/image" Target="../media/image343.jpeg"/><Relationship Id="rId345" Type="http://schemas.openxmlformats.org/officeDocument/2006/relationships/image" Target="../media/image344.jpeg"/><Relationship Id="rId346" Type="http://schemas.openxmlformats.org/officeDocument/2006/relationships/image" Target="../media/image345.jpeg"/><Relationship Id="rId347" Type="http://schemas.openxmlformats.org/officeDocument/2006/relationships/image" Target="../media/image346.jpeg"/><Relationship Id="rId348" Type="http://schemas.openxmlformats.org/officeDocument/2006/relationships/image" Target="../media/image347.jpeg"/><Relationship Id="rId349" Type="http://schemas.openxmlformats.org/officeDocument/2006/relationships/image" Target="../media/image348.jpeg"/><Relationship Id="rId350" Type="http://schemas.openxmlformats.org/officeDocument/2006/relationships/image" Target="../media/image349.jpeg"/><Relationship Id="rId351" Type="http://schemas.openxmlformats.org/officeDocument/2006/relationships/image" Target="../media/image350.jpeg"/><Relationship Id="rId352" Type="http://schemas.openxmlformats.org/officeDocument/2006/relationships/image" Target="../media/image351.jpeg"/><Relationship Id="rId353" Type="http://schemas.openxmlformats.org/officeDocument/2006/relationships/image" Target="../media/image352.jpeg"/><Relationship Id="rId354" Type="http://schemas.openxmlformats.org/officeDocument/2006/relationships/image" Target="../media/image353.jpeg"/><Relationship Id="rId355" Type="http://schemas.openxmlformats.org/officeDocument/2006/relationships/image" Target="../media/image354.jpeg"/><Relationship Id="rId356" Type="http://schemas.openxmlformats.org/officeDocument/2006/relationships/image" Target="../media/image355.jpeg"/><Relationship Id="rId357" Type="http://schemas.openxmlformats.org/officeDocument/2006/relationships/image" Target="../media/image356.jpeg"/><Relationship Id="rId358" Type="http://schemas.openxmlformats.org/officeDocument/2006/relationships/image" Target="../media/image357.jpeg"/><Relationship Id="rId359" Type="http://schemas.openxmlformats.org/officeDocument/2006/relationships/image" Target="../media/image358.jpeg"/><Relationship Id="rId360" Type="http://schemas.openxmlformats.org/officeDocument/2006/relationships/image" Target="../media/image359.jpeg"/><Relationship Id="rId361" Type="http://schemas.openxmlformats.org/officeDocument/2006/relationships/image" Target="../media/image360.jpeg"/><Relationship Id="rId362" Type="http://schemas.openxmlformats.org/officeDocument/2006/relationships/image" Target="../media/image361.jpeg"/><Relationship Id="rId363" Type="http://schemas.openxmlformats.org/officeDocument/2006/relationships/image" Target="../media/image362.jpeg"/><Relationship Id="rId364" Type="http://schemas.openxmlformats.org/officeDocument/2006/relationships/image" Target="../media/image363.jpeg"/><Relationship Id="rId365" Type="http://schemas.openxmlformats.org/officeDocument/2006/relationships/image" Target="../media/image364.jpeg"/><Relationship Id="rId366" Type="http://schemas.openxmlformats.org/officeDocument/2006/relationships/image" Target="../media/image365.jpeg"/><Relationship Id="rId367" Type="http://schemas.openxmlformats.org/officeDocument/2006/relationships/image" Target="../media/image366.jpeg"/><Relationship Id="rId368" Type="http://schemas.openxmlformats.org/officeDocument/2006/relationships/image" Target="../media/image367.jpeg"/><Relationship Id="rId369" Type="http://schemas.openxmlformats.org/officeDocument/2006/relationships/image" Target="../media/image368.jpeg"/><Relationship Id="rId370" Type="http://schemas.openxmlformats.org/officeDocument/2006/relationships/image" Target="../media/image369.jpeg"/><Relationship Id="rId371" Type="http://schemas.openxmlformats.org/officeDocument/2006/relationships/image" Target="../media/image370.jpeg"/><Relationship Id="rId372" Type="http://schemas.openxmlformats.org/officeDocument/2006/relationships/image" Target="../media/image371.jpeg"/><Relationship Id="rId373" Type="http://schemas.openxmlformats.org/officeDocument/2006/relationships/image" Target="../media/image372.jpeg"/><Relationship Id="rId374" Type="http://schemas.openxmlformats.org/officeDocument/2006/relationships/image" Target="../media/image373.jpeg"/><Relationship Id="rId375" Type="http://schemas.openxmlformats.org/officeDocument/2006/relationships/image" Target="../media/image374.jpeg"/><Relationship Id="rId376" Type="http://schemas.openxmlformats.org/officeDocument/2006/relationships/image" Target="../media/image375.jpeg"/><Relationship Id="rId377" Type="http://schemas.openxmlformats.org/officeDocument/2006/relationships/image" Target="../media/image376.jpeg"/><Relationship Id="rId378" Type="http://schemas.openxmlformats.org/officeDocument/2006/relationships/image" Target="../media/image377.jpeg"/><Relationship Id="rId379" Type="http://schemas.openxmlformats.org/officeDocument/2006/relationships/image" Target="../media/image378.jpeg"/><Relationship Id="rId380" Type="http://schemas.openxmlformats.org/officeDocument/2006/relationships/image" Target="../media/image379.jpeg"/><Relationship Id="rId381" Type="http://schemas.openxmlformats.org/officeDocument/2006/relationships/image" Target="../media/image380.jpeg"/><Relationship Id="rId382" Type="http://schemas.openxmlformats.org/officeDocument/2006/relationships/image" Target="../media/image381.jpeg"/><Relationship Id="rId383" Type="http://schemas.openxmlformats.org/officeDocument/2006/relationships/image" Target="../media/image382.jpeg"/><Relationship Id="rId384" Type="http://schemas.openxmlformats.org/officeDocument/2006/relationships/image" Target="../media/image383.jpeg"/><Relationship Id="rId385" Type="http://schemas.openxmlformats.org/officeDocument/2006/relationships/image" Target="../media/image384.jpeg"/><Relationship Id="rId386" Type="http://schemas.openxmlformats.org/officeDocument/2006/relationships/image" Target="../media/image385.jpeg"/><Relationship Id="rId387" Type="http://schemas.openxmlformats.org/officeDocument/2006/relationships/image" Target="../media/image386.jpeg"/><Relationship Id="rId388" Type="http://schemas.openxmlformats.org/officeDocument/2006/relationships/image" Target="../media/image387.jpeg"/><Relationship Id="rId389" Type="http://schemas.openxmlformats.org/officeDocument/2006/relationships/image" Target="../media/image388.jpeg"/><Relationship Id="rId390" Type="http://schemas.openxmlformats.org/officeDocument/2006/relationships/image" Target="../media/image389.jpeg"/><Relationship Id="rId391" Type="http://schemas.openxmlformats.org/officeDocument/2006/relationships/image" Target="../media/image390.jpeg"/><Relationship Id="rId392" Type="http://schemas.openxmlformats.org/officeDocument/2006/relationships/image" Target="../media/image391.jpeg"/><Relationship Id="rId393" Type="http://schemas.openxmlformats.org/officeDocument/2006/relationships/image" Target="../media/image392.jpeg"/><Relationship Id="rId394" Type="http://schemas.openxmlformats.org/officeDocument/2006/relationships/image" Target="../media/image393.jpeg"/><Relationship Id="rId395" Type="http://schemas.openxmlformats.org/officeDocument/2006/relationships/image" Target="../media/image394.jpeg"/><Relationship Id="rId396" Type="http://schemas.openxmlformats.org/officeDocument/2006/relationships/image" Target="../media/image395.jpeg"/><Relationship Id="rId397" Type="http://schemas.openxmlformats.org/officeDocument/2006/relationships/image" Target="../media/image396.jpeg"/><Relationship Id="rId398" Type="http://schemas.openxmlformats.org/officeDocument/2006/relationships/image" Target="../media/image397.jpeg"/><Relationship Id="rId399" Type="http://schemas.openxmlformats.org/officeDocument/2006/relationships/image" Target="../media/image398.jpeg"/><Relationship Id="rId400" Type="http://schemas.openxmlformats.org/officeDocument/2006/relationships/image" Target="../media/image399.jpeg"/><Relationship Id="rId401" Type="http://schemas.openxmlformats.org/officeDocument/2006/relationships/image" Target="../media/image400.jpeg"/><Relationship Id="rId402" Type="http://schemas.openxmlformats.org/officeDocument/2006/relationships/image" Target="../media/image401.jpeg"/><Relationship Id="rId403" Type="http://schemas.openxmlformats.org/officeDocument/2006/relationships/image" Target="../media/image402.jpeg"/><Relationship Id="rId404" Type="http://schemas.openxmlformats.org/officeDocument/2006/relationships/image" Target="../media/image403.jpeg"/><Relationship Id="rId405" Type="http://schemas.openxmlformats.org/officeDocument/2006/relationships/image" Target="../media/image404.jpeg"/><Relationship Id="rId406" Type="http://schemas.openxmlformats.org/officeDocument/2006/relationships/image" Target="../media/image405.jpeg"/><Relationship Id="rId407" Type="http://schemas.openxmlformats.org/officeDocument/2006/relationships/image" Target="../media/image406.jpeg"/><Relationship Id="rId408" Type="http://schemas.openxmlformats.org/officeDocument/2006/relationships/image" Target="../media/image407.jpeg"/><Relationship Id="rId409" Type="http://schemas.openxmlformats.org/officeDocument/2006/relationships/image" Target="../media/image408.jpeg"/><Relationship Id="rId410" Type="http://schemas.openxmlformats.org/officeDocument/2006/relationships/image" Target="../media/image409.jpeg"/><Relationship Id="rId411" Type="http://schemas.openxmlformats.org/officeDocument/2006/relationships/image" Target="../media/image410.jpeg"/><Relationship Id="rId412" Type="http://schemas.openxmlformats.org/officeDocument/2006/relationships/image" Target="../media/image411.jpeg"/><Relationship Id="rId413" Type="http://schemas.openxmlformats.org/officeDocument/2006/relationships/image" Target="../media/image412.jpeg"/><Relationship Id="rId414" Type="http://schemas.openxmlformats.org/officeDocument/2006/relationships/image" Target="../media/image413.jpeg"/><Relationship Id="rId415" Type="http://schemas.openxmlformats.org/officeDocument/2006/relationships/image" Target="../media/image414.jpeg"/><Relationship Id="rId416" Type="http://schemas.openxmlformats.org/officeDocument/2006/relationships/image" Target="../media/image415.jpeg"/><Relationship Id="rId417" Type="http://schemas.openxmlformats.org/officeDocument/2006/relationships/image" Target="../media/image416.jpeg"/><Relationship Id="rId418" Type="http://schemas.openxmlformats.org/officeDocument/2006/relationships/image" Target="../media/image417.jpeg"/><Relationship Id="rId419" Type="http://schemas.openxmlformats.org/officeDocument/2006/relationships/image" Target="../media/image418.jpeg"/><Relationship Id="rId420" Type="http://schemas.openxmlformats.org/officeDocument/2006/relationships/image" Target="../media/image419.jpeg"/><Relationship Id="rId421" Type="http://schemas.openxmlformats.org/officeDocument/2006/relationships/image" Target="../media/image420.jpeg"/><Relationship Id="rId422" Type="http://schemas.openxmlformats.org/officeDocument/2006/relationships/image" Target="../media/image421.jpeg"/><Relationship Id="rId423" Type="http://schemas.openxmlformats.org/officeDocument/2006/relationships/image" Target="../media/image422.jpeg"/><Relationship Id="rId424" Type="http://schemas.openxmlformats.org/officeDocument/2006/relationships/image" Target="../media/image423.jpeg"/><Relationship Id="rId425" Type="http://schemas.openxmlformats.org/officeDocument/2006/relationships/image" Target="../media/image424.jpeg"/><Relationship Id="rId426" Type="http://schemas.openxmlformats.org/officeDocument/2006/relationships/image" Target="../media/image425.jpeg"/><Relationship Id="rId427" Type="http://schemas.openxmlformats.org/officeDocument/2006/relationships/image" Target="../media/image426.jpeg"/><Relationship Id="rId428" Type="http://schemas.openxmlformats.org/officeDocument/2006/relationships/image" Target="../media/image427.jpeg"/><Relationship Id="rId429" Type="http://schemas.openxmlformats.org/officeDocument/2006/relationships/image" Target="../media/image428.jpeg"/><Relationship Id="rId430" Type="http://schemas.openxmlformats.org/officeDocument/2006/relationships/image" Target="../media/image429.jpeg"/><Relationship Id="rId431" Type="http://schemas.openxmlformats.org/officeDocument/2006/relationships/image" Target="../media/image430.jpeg"/><Relationship Id="rId432" Type="http://schemas.openxmlformats.org/officeDocument/2006/relationships/image" Target="../media/image431.jpeg"/><Relationship Id="rId433" Type="http://schemas.openxmlformats.org/officeDocument/2006/relationships/image" Target="../media/image432.jpeg"/><Relationship Id="rId434" Type="http://schemas.openxmlformats.org/officeDocument/2006/relationships/image" Target="../media/image433.jpeg"/><Relationship Id="rId435" Type="http://schemas.openxmlformats.org/officeDocument/2006/relationships/image" Target="../media/image434.jpeg"/><Relationship Id="rId436" Type="http://schemas.openxmlformats.org/officeDocument/2006/relationships/image" Target="../media/image435.jpeg"/><Relationship Id="rId437" Type="http://schemas.openxmlformats.org/officeDocument/2006/relationships/image" Target="../media/image436.jpeg"/><Relationship Id="rId438" Type="http://schemas.openxmlformats.org/officeDocument/2006/relationships/image" Target="../media/image437.jpeg"/><Relationship Id="rId439" Type="http://schemas.openxmlformats.org/officeDocument/2006/relationships/image" Target="../media/image438.jpeg"/><Relationship Id="rId440" Type="http://schemas.openxmlformats.org/officeDocument/2006/relationships/image" Target="../media/image439.jpeg"/><Relationship Id="rId441" Type="http://schemas.openxmlformats.org/officeDocument/2006/relationships/image" Target="../media/image440.jpeg"/><Relationship Id="rId442" Type="http://schemas.openxmlformats.org/officeDocument/2006/relationships/image" Target="../media/image441.jpeg"/><Relationship Id="rId443" Type="http://schemas.openxmlformats.org/officeDocument/2006/relationships/image" Target="../media/image442.jpeg"/><Relationship Id="rId444" Type="http://schemas.openxmlformats.org/officeDocument/2006/relationships/image" Target="../media/image443.jpeg"/><Relationship Id="rId445" Type="http://schemas.openxmlformats.org/officeDocument/2006/relationships/image" Target="../media/image444.jpeg"/><Relationship Id="rId446" Type="http://schemas.openxmlformats.org/officeDocument/2006/relationships/image" Target="../media/image445.jpeg"/><Relationship Id="rId447" Type="http://schemas.openxmlformats.org/officeDocument/2006/relationships/image" Target="../media/image446.jpeg"/><Relationship Id="rId448" Type="http://schemas.openxmlformats.org/officeDocument/2006/relationships/image" Target="../media/image447.jpeg"/><Relationship Id="rId449" Type="http://schemas.openxmlformats.org/officeDocument/2006/relationships/image" Target="../media/image448.jpeg"/><Relationship Id="rId450" Type="http://schemas.openxmlformats.org/officeDocument/2006/relationships/image" Target="../media/image449.jpeg"/><Relationship Id="rId451" Type="http://schemas.openxmlformats.org/officeDocument/2006/relationships/image" Target="../media/image450.jpeg"/><Relationship Id="rId452" Type="http://schemas.openxmlformats.org/officeDocument/2006/relationships/image" Target="../media/image451.jpeg"/><Relationship Id="rId453" Type="http://schemas.openxmlformats.org/officeDocument/2006/relationships/image" Target="../media/image452.jpeg"/><Relationship Id="rId454" Type="http://schemas.openxmlformats.org/officeDocument/2006/relationships/image" Target="../media/image453.jpeg"/><Relationship Id="rId455" Type="http://schemas.openxmlformats.org/officeDocument/2006/relationships/image" Target="../media/image454.jpeg"/><Relationship Id="rId456" Type="http://schemas.openxmlformats.org/officeDocument/2006/relationships/image" Target="../media/image455.jpeg"/><Relationship Id="rId457" Type="http://schemas.openxmlformats.org/officeDocument/2006/relationships/image" Target="../media/image456.jpeg"/><Relationship Id="rId458" Type="http://schemas.openxmlformats.org/officeDocument/2006/relationships/image" Target="../media/image457.jpeg"/><Relationship Id="rId459" Type="http://schemas.openxmlformats.org/officeDocument/2006/relationships/image" Target="../media/image458.jpeg"/><Relationship Id="rId460" Type="http://schemas.openxmlformats.org/officeDocument/2006/relationships/image" Target="../media/image459.jpeg"/><Relationship Id="rId461" Type="http://schemas.openxmlformats.org/officeDocument/2006/relationships/image" Target="../media/image460.jpeg"/><Relationship Id="rId462" Type="http://schemas.openxmlformats.org/officeDocument/2006/relationships/image" Target="../media/image461.jpeg"/><Relationship Id="rId463" Type="http://schemas.openxmlformats.org/officeDocument/2006/relationships/image" Target="../media/image462.jpeg"/><Relationship Id="rId464" Type="http://schemas.openxmlformats.org/officeDocument/2006/relationships/image" Target="../media/image463.jpeg"/><Relationship Id="rId465" Type="http://schemas.openxmlformats.org/officeDocument/2006/relationships/image" Target="../media/image464.jpeg"/><Relationship Id="rId466" Type="http://schemas.openxmlformats.org/officeDocument/2006/relationships/image" Target="../media/image465.jpeg"/><Relationship Id="rId467" Type="http://schemas.openxmlformats.org/officeDocument/2006/relationships/image" Target="../media/image466.jpeg"/><Relationship Id="rId468" Type="http://schemas.openxmlformats.org/officeDocument/2006/relationships/image" Target="../media/image467.jpeg"/><Relationship Id="rId469" Type="http://schemas.openxmlformats.org/officeDocument/2006/relationships/image" Target="../media/image468.jpeg"/><Relationship Id="rId470" Type="http://schemas.openxmlformats.org/officeDocument/2006/relationships/image" Target="../media/image469.jpeg"/><Relationship Id="rId471" Type="http://schemas.openxmlformats.org/officeDocument/2006/relationships/image" Target="../media/image470.jpeg"/><Relationship Id="rId472" Type="http://schemas.openxmlformats.org/officeDocument/2006/relationships/image" Target="../media/image471.jpeg"/><Relationship Id="rId473" Type="http://schemas.openxmlformats.org/officeDocument/2006/relationships/image" Target="../media/image472.jpeg"/><Relationship Id="rId474" Type="http://schemas.openxmlformats.org/officeDocument/2006/relationships/image" Target="../media/image473.jpeg"/><Relationship Id="rId475" Type="http://schemas.openxmlformats.org/officeDocument/2006/relationships/image" Target="../media/image474.jpeg"/><Relationship Id="rId476" Type="http://schemas.openxmlformats.org/officeDocument/2006/relationships/image" Target="../media/image475.jpeg"/><Relationship Id="rId477" Type="http://schemas.openxmlformats.org/officeDocument/2006/relationships/image" Target="../media/image476.jpeg"/><Relationship Id="rId478" Type="http://schemas.openxmlformats.org/officeDocument/2006/relationships/image" Target="../media/image477.jpeg"/><Relationship Id="rId479" Type="http://schemas.openxmlformats.org/officeDocument/2006/relationships/image" Target="../media/image478.jpeg"/><Relationship Id="rId480" Type="http://schemas.openxmlformats.org/officeDocument/2006/relationships/image" Target="../media/image479.jpeg"/><Relationship Id="rId481" Type="http://schemas.openxmlformats.org/officeDocument/2006/relationships/image" Target="../media/image480.jpeg"/><Relationship Id="rId482" Type="http://schemas.openxmlformats.org/officeDocument/2006/relationships/image" Target="../media/image481.jpeg"/><Relationship Id="rId483" Type="http://schemas.openxmlformats.org/officeDocument/2006/relationships/image" Target="../media/image482.jpeg"/><Relationship Id="rId484" Type="http://schemas.openxmlformats.org/officeDocument/2006/relationships/image" Target="../media/image483.jpeg"/><Relationship Id="rId485" Type="http://schemas.openxmlformats.org/officeDocument/2006/relationships/image" Target="../media/image484.jpeg"/><Relationship Id="rId486" Type="http://schemas.openxmlformats.org/officeDocument/2006/relationships/image" Target="../media/image485.jpeg"/><Relationship Id="rId487" Type="http://schemas.openxmlformats.org/officeDocument/2006/relationships/image" Target="../media/image486.jpeg"/><Relationship Id="rId488" Type="http://schemas.openxmlformats.org/officeDocument/2006/relationships/image" Target="../media/image487.jpeg"/><Relationship Id="rId489" Type="http://schemas.openxmlformats.org/officeDocument/2006/relationships/image" Target="../media/image488.jpeg"/><Relationship Id="rId490" Type="http://schemas.openxmlformats.org/officeDocument/2006/relationships/image" Target="../media/image489.jpeg"/><Relationship Id="rId491" Type="http://schemas.openxmlformats.org/officeDocument/2006/relationships/image" Target="../media/image490.jpeg"/><Relationship Id="rId492" Type="http://schemas.openxmlformats.org/officeDocument/2006/relationships/image" Target="../media/image491.jpeg"/><Relationship Id="rId493" Type="http://schemas.openxmlformats.org/officeDocument/2006/relationships/image" Target="../media/image492.jpeg"/><Relationship Id="rId494" Type="http://schemas.openxmlformats.org/officeDocument/2006/relationships/image" Target="../media/image493.jpeg"/><Relationship Id="rId495" Type="http://schemas.openxmlformats.org/officeDocument/2006/relationships/image" Target="../media/image494.jpeg"/><Relationship Id="rId496" Type="http://schemas.openxmlformats.org/officeDocument/2006/relationships/image" Target="../media/image495.jpeg"/><Relationship Id="rId497" Type="http://schemas.openxmlformats.org/officeDocument/2006/relationships/image" Target="../media/image496.jpeg"/><Relationship Id="rId498" Type="http://schemas.openxmlformats.org/officeDocument/2006/relationships/image" Target="../media/image497.jpeg"/><Relationship Id="rId499" Type="http://schemas.openxmlformats.org/officeDocument/2006/relationships/image" Target="../media/image498.jpeg"/><Relationship Id="rId500" Type="http://schemas.openxmlformats.org/officeDocument/2006/relationships/image" Target="../media/image499.jpeg"/><Relationship Id="rId501" Type="http://schemas.openxmlformats.org/officeDocument/2006/relationships/image" Target="../media/image500.jpeg"/><Relationship Id="rId502" Type="http://schemas.openxmlformats.org/officeDocument/2006/relationships/image" Target="../media/image501.jpeg"/><Relationship Id="rId503" Type="http://schemas.openxmlformats.org/officeDocument/2006/relationships/image" Target="../media/image502.jpeg"/><Relationship Id="rId504" Type="http://schemas.openxmlformats.org/officeDocument/2006/relationships/image" Target="../media/image503.jpeg"/><Relationship Id="rId505" Type="http://schemas.openxmlformats.org/officeDocument/2006/relationships/image" Target="../media/image504.jpeg"/><Relationship Id="rId506" Type="http://schemas.openxmlformats.org/officeDocument/2006/relationships/image" Target="../media/image505.jpeg"/><Relationship Id="rId507" Type="http://schemas.openxmlformats.org/officeDocument/2006/relationships/image" Target="../media/image506.jpeg"/><Relationship Id="rId508" Type="http://schemas.openxmlformats.org/officeDocument/2006/relationships/image" Target="../media/image507.jpeg"/><Relationship Id="rId509" Type="http://schemas.openxmlformats.org/officeDocument/2006/relationships/image" Target="../media/image508.jpeg"/><Relationship Id="rId510" Type="http://schemas.openxmlformats.org/officeDocument/2006/relationships/image" Target="../media/image509.jpeg"/><Relationship Id="rId511" Type="http://schemas.openxmlformats.org/officeDocument/2006/relationships/image" Target="../media/image510.jpeg"/><Relationship Id="rId512" Type="http://schemas.openxmlformats.org/officeDocument/2006/relationships/image" Target="../media/image511.jpeg"/><Relationship Id="rId513" Type="http://schemas.openxmlformats.org/officeDocument/2006/relationships/image" Target="../media/image512.jpeg"/><Relationship Id="rId514" Type="http://schemas.openxmlformats.org/officeDocument/2006/relationships/image" Target="../media/image513.jpeg"/><Relationship Id="rId515" Type="http://schemas.openxmlformats.org/officeDocument/2006/relationships/image" Target="../media/image514.jpeg"/><Relationship Id="rId516" Type="http://schemas.openxmlformats.org/officeDocument/2006/relationships/image" Target="../media/image515.jpeg"/><Relationship Id="rId517" Type="http://schemas.openxmlformats.org/officeDocument/2006/relationships/image" Target="../media/image516.jpeg"/><Relationship Id="rId518" Type="http://schemas.openxmlformats.org/officeDocument/2006/relationships/image" Target="../media/image517.jpeg"/><Relationship Id="rId519" Type="http://schemas.openxmlformats.org/officeDocument/2006/relationships/image" Target="../media/image518.jpeg"/><Relationship Id="rId520" Type="http://schemas.openxmlformats.org/officeDocument/2006/relationships/image" Target="../media/image519.jpeg"/><Relationship Id="rId521" Type="http://schemas.openxmlformats.org/officeDocument/2006/relationships/image" Target="../media/image520.jpeg"/><Relationship Id="rId522" Type="http://schemas.openxmlformats.org/officeDocument/2006/relationships/image" Target="../media/image521.jpeg"/><Relationship Id="rId523" Type="http://schemas.openxmlformats.org/officeDocument/2006/relationships/image" Target="../media/image522.jpeg"/><Relationship Id="rId524" Type="http://schemas.openxmlformats.org/officeDocument/2006/relationships/image" Target="../media/image523.jpeg"/><Relationship Id="rId525" Type="http://schemas.openxmlformats.org/officeDocument/2006/relationships/image" Target="../media/image524.jpeg"/><Relationship Id="rId526" Type="http://schemas.openxmlformats.org/officeDocument/2006/relationships/image" Target="../media/image525.jpeg"/><Relationship Id="rId527" Type="http://schemas.openxmlformats.org/officeDocument/2006/relationships/image" Target="../media/image526.jpeg"/><Relationship Id="rId528" Type="http://schemas.openxmlformats.org/officeDocument/2006/relationships/image" Target="../media/image527.jpeg"/><Relationship Id="rId529" Type="http://schemas.openxmlformats.org/officeDocument/2006/relationships/image" Target="../media/image528.jpeg"/><Relationship Id="rId530" Type="http://schemas.openxmlformats.org/officeDocument/2006/relationships/image" Target="../media/image529.jpeg"/><Relationship Id="rId531" Type="http://schemas.openxmlformats.org/officeDocument/2006/relationships/image" Target="../media/image530.jpeg"/><Relationship Id="rId532" Type="http://schemas.openxmlformats.org/officeDocument/2006/relationships/image" Target="../media/image531.jpeg"/><Relationship Id="rId533" Type="http://schemas.openxmlformats.org/officeDocument/2006/relationships/image" Target="../media/image532.jpeg"/><Relationship Id="rId534" Type="http://schemas.openxmlformats.org/officeDocument/2006/relationships/image" Target="../media/image533.jpeg"/><Relationship Id="rId535" Type="http://schemas.openxmlformats.org/officeDocument/2006/relationships/image" Target="../media/image534.jpeg"/><Relationship Id="rId536" Type="http://schemas.openxmlformats.org/officeDocument/2006/relationships/image" Target="../media/image535.jpeg"/><Relationship Id="rId537" Type="http://schemas.openxmlformats.org/officeDocument/2006/relationships/image" Target="../media/image536.jpeg"/><Relationship Id="rId538" Type="http://schemas.openxmlformats.org/officeDocument/2006/relationships/image" Target="../media/image537.jpeg"/><Relationship Id="rId539" Type="http://schemas.openxmlformats.org/officeDocument/2006/relationships/image" Target="../media/image538.jpeg"/><Relationship Id="rId540" Type="http://schemas.openxmlformats.org/officeDocument/2006/relationships/image" Target="../media/image539.jpeg"/><Relationship Id="rId541" Type="http://schemas.openxmlformats.org/officeDocument/2006/relationships/image" Target="../media/image540.jpeg"/><Relationship Id="rId542" Type="http://schemas.openxmlformats.org/officeDocument/2006/relationships/image" Target="../media/image541.jpeg"/><Relationship Id="rId543" Type="http://schemas.openxmlformats.org/officeDocument/2006/relationships/image" Target="../media/image542.jpeg"/><Relationship Id="rId544" Type="http://schemas.openxmlformats.org/officeDocument/2006/relationships/image" Target="../media/image543.jpeg"/><Relationship Id="rId545" Type="http://schemas.openxmlformats.org/officeDocument/2006/relationships/image" Target="../media/image544.jpeg"/><Relationship Id="rId546" Type="http://schemas.openxmlformats.org/officeDocument/2006/relationships/image" Target="../media/image545.jpeg"/><Relationship Id="rId547" Type="http://schemas.openxmlformats.org/officeDocument/2006/relationships/image" Target="../media/image546.jpeg"/><Relationship Id="rId548" Type="http://schemas.openxmlformats.org/officeDocument/2006/relationships/image" Target="../media/image547.jpeg"/><Relationship Id="rId549" Type="http://schemas.openxmlformats.org/officeDocument/2006/relationships/image" Target="../media/image548.jpeg"/><Relationship Id="rId550" Type="http://schemas.openxmlformats.org/officeDocument/2006/relationships/image" Target="../media/image549.jpeg"/><Relationship Id="rId551" Type="http://schemas.openxmlformats.org/officeDocument/2006/relationships/image" Target="../media/image550.jpeg"/><Relationship Id="rId552" Type="http://schemas.openxmlformats.org/officeDocument/2006/relationships/image" Target="../media/image551.jpeg"/><Relationship Id="rId553" Type="http://schemas.openxmlformats.org/officeDocument/2006/relationships/image" Target="../media/image552.jpeg"/><Relationship Id="rId554" Type="http://schemas.openxmlformats.org/officeDocument/2006/relationships/image" Target="../media/image553.jpeg"/><Relationship Id="rId555" Type="http://schemas.openxmlformats.org/officeDocument/2006/relationships/image" Target="../media/image554.jpeg"/><Relationship Id="rId556" Type="http://schemas.openxmlformats.org/officeDocument/2006/relationships/image" Target="../media/image555.jpeg"/><Relationship Id="rId557" Type="http://schemas.openxmlformats.org/officeDocument/2006/relationships/image" Target="../media/image556.jpeg"/><Relationship Id="rId558" Type="http://schemas.openxmlformats.org/officeDocument/2006/relationships/image" Target="../media/image557.jpeg"/><Relationship Id="rId559" Type="http://schemas.openxmlformats.org/officeDocument/2006/relationships/image" Target="../media/image558.jpeg"/><Relationship Id="rId560" Type="http://schemas.openxmlformats.org/officeDocument/2006/relationships/image" Target="../media/image559.jpeg"/><Relationship Id="rId561" Type="http://schemas.openxmlformats.org/officeDocument/2006/relationships/image" Target="../media/image560.jpeg"/><Relationship Id="rId562" Type="http://schemas.openxmlformats.org/officeDocument/2006/relationships/image" Target="../media/image561.jpeg"/><Relationship Id="rId563" Type="http://schemas.openxmlformats.org/officeDocument/2006/relationships/image" Target="../media/image562.jpeg"/><Relationship Id="rId564" Type="http://schemas.openxmlformats.org/officeDocument/2006/relationships/image" Target="../media/image563.jpeg"/><Relationship Id="rId565" Type="http://schemas.openxmlformats.org/officeDocument/2006/relationships/image" Target="../media/image564.jpeg"/><Relationship Id="rId566" Type="http://schemas.openxmlformats.org/officeDocument/2006/relationships/image" Target="../media/image565.jpeg"/><Relationship Id="rId567" Type="http://schemas.openxmlformats.org/officeDocument/2006/relationships/image" Target="../media/image566.jpeg"/><Relationship Id="rId568" Type="http://schemas.openxmlformats.org/officeDocument/2006/relationships/image" Target="../media/image567.jpeg"/><Relationship Id="rId569" Type="http://schemas.openxmlformats.org/officeDocument/2006/relationships/image" Target="../media/image568.jpeg"/><Relationship Id="rId570" Type="http://schemas.openxmlformats.org/officeDocument/2006/relationships/image" Target="../media/image569.jpeg"/><Relationship Id="rId571" Type="http://schemas.openxmlformats.org/officeDocument/2006/relationships/image" Target="../media/image570.jpeg"/><Relationship Id="rId572" Type="http://schemas.openxmlformats.org/officeDocument/2006/relationships/image" Target="../media/image571.jpeg"/><Relationship Id="rId573" Type="http://schemas.openxmlformats.org/officeDocument/2006/relationships/image" Target="../media/image572.jpeg"/><Relationship Id="rId574" Type="http://schemas.openxmlformats.org/officeDocument/2006/relationships/image" Target="../media/image573.jpeg"/><Relationship Id="rId575" Type="http://schemas.openxmlformats.org/officeDocument/2006/relationships/image" Target="../media/image574.jpeg"/><Relationship Id="rId576" Type="http://schemas.openxmlformats.org/officeDocument/2006/relationships/image" Target="../media/image575.jpeg"/><Relationship Id="rId577" Type="http://schemas.openxmlformats.org/officeDocument/2006/relationships/image" Target="../media/image576.jpeg"/><Relationship Id="rId578" Type="http://schemas.openxmlformats.org/officeDocument/2006/relationships/image" Target="../media/image577.jpeg"/><Relationship Id="rId579" Type="http://schemas.openxmlformats.org/officeDocument/2006/relationships/image" Target="../media/image578.jpeg"/><Relationship Id="rId580" Type="http://schemas.openxmlformats.org/officeDocument/2006/relationships/image" Target="../media/image579.jpeg"/><Relationship Id="rId581" Type="http://schemas.openxmlformats.org/officeDocument/2006/relationships/image" Target="../media/image580.jpeg"/><Relationship Id="rId582" Type="http://schemas.openxmlformats.org/officeDocument/2006/relationships/image" Target="../media/image581.jpeg"/><Relationship Id="rId583" Type="http://schemas.openxmlformats.org/officeDocument/2006/relationships/image" Target="../media/image582.jpeg"/><Relationship Id="rId584" Type="http://schemas.openxmlformats.org/officeDocument/2006/relationships/image" Target="../media/image583.jpeg"/><Relationship Id="rId585" Type="http://schemas.openxmlformats.org/officeDocument/2006/relationships/image" Target="../media/image584.jpeg"/><Relationship Id="rId586" Type="http://schemas.openxmlformats.org/officeDocument/2006/relationships/image" Target="../media/image585.jpeg"/><Relationship Id="rId587" Type="http://schemas.openxmlformats.org/officeDocument/2006/relationships/image" Target="../media/image586.jpeg"/><Relationship Id="rId588" Type="http://schemas.openxmlformats.org/officeDocument/2006/relationships/image" Target="../media/image587.jpeg"/><Relationship Id="rId589" Type="http://schemas.openxmlformats.org/officeDocument/2006/relationships/image" Target="../media/image588.jpeg"/><Relationship Id="rId590" Type="http://schemas.openxmlformats.org/officeDocument/2006/relationships/image" Target="../media/image589.jpeg"/><Relationship Id="rId591" Type="http://schemas.openxmlformats.org/officeDocument/2006/relationships/image" Target="../media/image590.jpeg"/><Relationship Id="rId592" Type="http://schemas.openxmlformats.org/officeDocument/2006/relationships/image" Target="../media/image591.jpeg"/><Relationship Id="rId593" Type="http://schemas.openxmlformats.org/officeDocument/2006/relationships/image" Target="../media/image592.jpeg"/><Relationship Id="rId594" Type="http://schemas.openxmlformats.org/officeDocument/2006/relationships/image" Target="../media/image593.jpeg"/><Relationship Id="rId595" Type="http://schemas.openxmlformats.org/officeDocument/2006/relationships/image" Target="../media/image594.jpeg"/><Relationship Id="rId596" Type="http://schemas.openxmlformats.org/officeDocument/2006/relationships/image" Target="../media/image595.jpeg"/><Relationship Id="rId597" Type="http://schemas.openxmlformats.org/officeDocument/2006/relationships/image" Target="../media/image596.jpeg"/><Relationship Id="rId598" Type="http://schemas.openxmlformats.org/officeDocument/2006/relationships/image" Target="../media/image597.jpeg"/><Relationship Id="rId599" Type="http://schemas.openxmlformats.org/officeDocument/2006/relationships/image" Target="../media/image598.jpeg"/><Relationship Id="rId600" Type="http://schemas.openxmlformats.org/officeDocument/2006/relationships/image" Target="../media/image599.jpeg"/><Relationship Id="rId601" Type="http://schemas.openxmlformats.org/officeDocument/2006/relationships/image" Target="../media/image600.jpeg"/><Relationship Id="rId602" Type="http://schemas.openxmlformats.org/officeDocument/2006/relationships/image" Target="../media/image601.jpeg"/><Relationship Id="rId603" Type="http://schemas.openxmlformats.org/officeDocument/2006/relationships/image" Target="../media/image602.jpeg"/><Relationship Id="rId604" Type="http://schemas.openxmlformats.org/officeDocument/2006/relationships/image" Target="../media/image603.jpeg"/><Relationship Id="rId605" Type="http://schemas.openxmlformats.org/officeDocument/2006/relationships/image" Target="../media/image604.jpeg"/><Relationship Id="rId606" Type="http://schemas.openxmlformats.org/officeDocument/2006/relationships/image" Target="../media/image605.jpeg"/><Relationship Id="rId607" Type="http://schemas.openxmlformats.org/officeDocument/2006/relationships/image" Target="../media/image606.jpeg"/><Relationship Id="rId608" Type="http://schemas.openxmlformats.org/officeDocument/2006/relationships/image" Target="../media/image607.jpeg"/><Relationship Id="rId609" Type="http://schemas.openxmlformats.org/officeDocument/2006/relationships/image" Target="../media/image608.jpeg"/><Relationship Id="rId610" Type="http://schemas.openxmlformats.org/officeDocument/2006/relationships/image" Target="../media/image609.jpeg"/><Relationship Id="rId611" Type="http://schemas.openxmlformats.org/officeDocument/2006/relationships/image" Target="../media/image610.jpeg"/><Relationship Id="rId612" Type="http://schemas.openxmlformats.org/officeDocument/2006/relationships/image" Target="../media/image611.jpeg"/><Relationship Id="rId613" Type="http://schemas.openxmlformats.org/officeDocument/2006/relationships/image" Target="../media/image612.jpeg"/><Relationship Id="rId614" Type="http://schemas.openxmlformats.org/officeDocument/2006/relationships/image" Target="../media/image613.jpeg"/><Relationship Id="rId615" Type="http://schemas.openxmlformats.org/officeDocument/2006/relationships/image" Target="../media/image614.jpeg"/><Relationship Id="rId616" Type="http://schemas.openxmlformats.org/officeDocument/2006/relationships/image" Target="../media/image615.jpeg"/><Relationship Id="rId617" Type="http://schemas.openxmlformats.org/officeDocument/2006/relationships/image" Target="../media/image616.jpeg"/><Relationship Id="rId618" Type="http://schemas.openxmlformats.org/officeDocument/2006/relationships/image" Target="../media/image617.jpeg"/><Relationship Id="rId619" Type="http://schemas.openxmlformats.org/officeDocument/2006/relationships/image" Target="../media/image618.jpeg"/><Relationship Id="rId620" Type="http://schemas.openxmlformats.org/officeDocument/2006/relationships/image" Target="../media/image619.jpeg"/><Relationship Id="rId621" Type="http://schemas.openxmlformats.org/officeDocument/2006/relationships/image" Target="../media/image620.jpeg"/><Relationship Id="rId622" Type="http://schemas.openxmlformats.org/officeDocument/2006/relationships/image" Target="../media/image621.jpeg"/><Relationship Id="rId623" Type="http://schemas.openxmlformats.org/officeDocument/2006/relationships/image" Target="../media/image622.jpeg"/><Relationship Id="rId624" Type="http://schemas.openxmlformats.org/officeDocument/2006/relationships/image" Target="../media/image623.jpeg"/><Relationship Id="rId625" Type="http://schemas.openxmlformats.org/officeDocument/2006/relationships/image" Target="../media/image624.jpeg"/><Relationship Id="rId626" Type="http://schemas.openxmlformats.org/officeDocument/2006/relationships/image" Target="../media/image625.jpeg"/><Relationship Id="rId627" Type="http://schemas.openxmlformats.org/officeDocument/2006/relationships/image" Target="../media/image626.jpeg"/><Relationship Id="rId628" Type="http://schemas.openxmlformats.org/officeDocument/2006/relationships/image" Target="../media/image627.jpeg"/><Relationship Id="rId629" Type="http://schemas.openxmlformats.org/officeDocument/2006/relationships/image" Target="../media/image628.jpeg"/><Relationship Id="rId630" Type="http://schemas.openxmlformats.org/officeDocument/2006/relationships/image" Target="../media/image629.jpeg"/><Relationship Id="rId631" Type="http://schemas.openxmlformats.org/officeDocument/2006/relationships/image" Target="../media/image630.jpeg"/><Relationship Id="rId632" Type="http://schemas.openxmlformats.org/officeDocument/2006/relationships/image" Target="../media/image631.jpeg"/><Relationship Id="rId633" Type="http://schemas.openxmlformats.org/officeDocument/2006/relationships/image" Target="../media/image632.jpeg"/><Relationship Id="rId634" Type="http://schemas.openxmlformats.org/officeDocument/2006/relationships/image" Target="../media/image633.jpeg"/><Relationship Id="rId635" Type="http://schemas.openxmlformats.org/officeDocument/2006/relationships/image" Target="../media/image634.jpeg"/><Relationship Id="rId636" Type="http://schemas.openxmlformats.org/officeDocument/2006/relationships/image" Target="../media/image635.jpeg"/><Relationship Id="rId637" Type="http://schemas.openxmlformats.org/officeDocument/2006/relationships/image" Target="../media/image636.jpeg"/><Relationship Id="rId638" Type="http://schemas.openxmlformats.org/officeDocument/2006/relationships/image" Target="../media/image637.jpeg"/><Relationship Id="rId639" Type="http://schemas.openxmlformats.org/officeDocument/2006/relationships/image" Target="../media/image638.jpeg"/><Relationship Id="rId640" Type="http://schemas.openxmlformats.org/officeDocument/2006/relationships/image" Target="../media/image639.jpeg"/><Relationship Id="rId641" Type="http://schemas.openxmlformats.org/officeDocument/2006/relationships/image" Target="../media/image640.jpeg"/><Relationship Id="rId642" Type="http://schemas.openxmlformats.org/officeDocument/2006/relationships/image" Target="../media/image641.jpeg"/><Relationship Id="rId643" Type="http://schemas.openxmlformats.org/officeDocument/2006/relationships/image" Target="../media/image642.jpeg"/><Relationship Id="rId644" Type="http://schemas.openxmlformats.org/officeDocument/2006/relationships/image" Target="../media/image643.jpeg"/><Relationship Id="rId645" Type="http://schemas.openxmlformats.org/officeDocument/2006/relationships/image" Target="../media/image644.jpeg"/><Relationship Id="rId646" Type="http://schemas.openxmlformats.org/officeDocument/2006/relationships/image" Target="../media/image645.jpeg"/><Relationship Id="rId647" Type="http://schemas.openxmlformats.org/officeDocument/2006/relationships/image" Target="../media/image646.jpeg"/><Relationship Id="rId648" Type="http://schemas.openxmlformats.org/officeDocument/2006/relationships/image" Target="../media/image647.jpeg"/><Relationship Id="rId649" Type="http://schemas.openxmlformats.org/officeDocument/2006/relationships/image" Target="../media/image648.jpeg"/><Relationship Id="rId650" Type="http://schemas.openxmlformats.org/officeDocument/2006/relationships/image" Target="../media/image649.jpeg"/><Relationship Id="rId651" Type="http://schemas.openxmlformats.org/officeDocument/2006/relationships/image" Target="../media/image650.jpeg"/><Relationship Id="rId652" Type="http://schemas.openxmlformats.org/officeDocument/2006/relationships/image" Target="../media/image651.jpeg"/><Relationship Id="rId653" Type="http://schemas.openxmlformats.org/officeDocument/2006/relationships/image" Target="../media/image652.jpeg"/><Relationship Id="rId654" Type="http://schemas.openxmlformats.org/officeDocument/2006/relationships/image" Target="../media/image653.jpeg"/><Relationship Id="rId655" Type="http://schemas.openxmlformats.org/officeDocument/2006/relationships/image" Target="../media/image654.jpeg"/><Relationship Id="rId656" Type="http://schemas.openxmlformats.org/officeDocument/2006/relationships/image" Target="../media/image655.jpeg"/><Relationship Id="rId657" Type="http://schemas.openxmlformats.org/officeDocument/2006/relationships/image" Target="../media/image656.jpeg"/><Relationship Id="rId658" Type="http://schemas.openxmlformats.org/officeDocument/2006/relationships/image" Target="../media/image657.jpeg"/><Relationship Id="rId659" Type="http://schemas.openxmlformats.org/officeDocument/2006/relationships/image" Target="../media/image658.jpeg"/><Relationship Id="rId660" Type="http://schemas.openxmlformats.org/officeDocument/2006/relationships/image" Target="../media/image659.jpeg"/><Relationship Id="rId661" Type="http://schemas.openxmlformats.org/officeDocument/2006/relationships/image" Target="../media/image660.jpeg"/><Relationship Id="rId662" Type="http://schemas.openxmlformats.org/officeDocument/2006/relationships/image" Target="../media/image661.jpeg"/><Relationship Id="rId663" Type="http://schemas.openxmlformats.org/officeDocument/2006/relationships/image" Target="../media/image662.jpeg"/><Relationship Id="rId664" Type="http://schemas.openxmlformats.org/officeDocument/2006/relationships/image" Target="../media/image663.jpeg"/><Relationship Id="rId665" Type="http://schemas.openxmlformats.org/officeDocument/2006/relationships/image" Target="../media/image664.jpeg"/><Relationship Id="rId666" Type="http://schemas.openxmlformats.org/officeDocument/2006/relationships/image" Target="../media/image665.jpeg"/><Relationship Id="rId667" Type="http://schemas.openxmlformats.org/officeDocument/2006/relationships/image" Target="../media/image666.jpeg"/><Relationship Id="rId668" Type="http://schemas.openxmlformats.org/officeDocument/2006/relationships/image" Target="../media/image667.jpeg"/><Relationship Id="rId669" Type="http://schemas.openxmlformats.org/officeDocument/2006/relationships/image" Target="../media/image668.jpeg"/><Relationship Id="rId670" Type="http://schemas.openxmlformats.org/officeDocument/2006/relationships/image" Target="../media/image669.jpeg"/><Relationship Id="rId671" Type="http://schemas.openxmlformats.org/officeDocument/2006/relationships/image" Target="../media/image670.jpeg"/><Relationship Id="rId672" Type="http://schemas.openxmlformats.org/officeDocument/2006/relationships/image" Target="../media/image671.jpeg"/><Relationship Id="rId673" Type="http://schemas.openxmlformats.org/officeDocument/2006/relationships/image" Target="../media/image672.jpeg"/><Relationship Id="rId674" Type="http://schemas.openxmlformats.org/officeDocument/2006/relationships/image" Target="../media/image673.jpeg"/><Relationship Id="rId675" Type="http://schemas.openxmlformats.org/officeDocument/2006/relationships/image" Target="../media/image674.jpeg"/><Relationship Id="rId676" Type="http://schemas.openxmlformats.org/officeDocument/2006/relationships/image" Target="../media/image675.jpeg"/><Relationship Id="rId677" Type="http://schemas.openxmlformats.org/officeDocument/2006/relationships/image" Target="../media/image676.jpeg"/><Relationship Id="rId678" Type="http://schemas.openxmlformats.org/officeDocument/2006/relationships/image" Target="../media/image677.jpeg"/><Relationship Id="rId679" Type="http://schemas.openxmlformats.org/officeDocument/2006/relationships/image" Target="../media/image678.jpeg"/><Relationship Id="rId680" Type="http://schemas.openxmlformats.org/officeDocument/2006/relationships/image" Target="../media/image679.jpeg"/><Relationship Id="rId681" Type="http://schemas.openxmlformats.org/officeDocument/2006/relationships/image" Target="../media/image680.jpeg"/><Relationship Id="rId682" Type="http://schemas.openxmlformats.org/officeDocument/2006/relationships/image" Target="../media/image681.jpeg"/><Relationship Id="rId683" Type="http://schemas.openxmlformats.org/officeDocument/2006/relationships/image" Target="../media/image682.jpeg"/><Relationship Id="rId684" Type="http://schemas.openxmlformats.org/officeDocument/2006/relationships/image" Target="../media/image683.jpeg"/><Relationship Id="rId685" Type="http://schemas.openxmlformats.org/officeDocument/2006/relationships/image" Target="../media/image684.jpeg"/><Relationship Id="rId686" Type="http://schemas.openxmlformats.org/officeDocument/2006/relationships/image" Target="../media/image685.jpeg"/><Relationship Id="rId687" Type="http://schemas.openxmlformats.org/officeDocument/2006/relationships/image" Target="../media/image686.jpeg"/><Relationship Id="rId688" Type="http://schemas.openxmlformats.org/officeDocument/2006/relationships/image" Target="../media/image687.jpeg"/><Relationship Id="rId689" Type="http://schemas.openxmlformats.org/officeDocument/2006/relationships/image" Target="../media/image688.jpeg"/><Relationship Id="rId690" Type="http://schemas.openxmlformats.org/officeDocument/2006/relationships/image" Target="../media/image689.jpeg"/><Relationship Id="rId691" Type="http://schemas.openxmlformats.org/officeDocument/2006/relationships/image" Target="../media/image690.jpeg"/><Relationship Id="rId692" Type="http://schemas.openxmlformats.org/officeDocument/2006/relationships/image" Target="../media/image691.jpeg"/><Relationship Id="rId693" Type="http://schemas.openxmlformats.org/officeDocument/2006/relationships/image" Target="../media/image692.jpeg"/><Relationship Id="rId694" Type="http://schemas.openxmlformats.org/officeDocument/2006/relationships/image" Target="../media/image693.jpeg"/><Relationship Id="rId695" Type="http://schemas.openxmlformats.org/officeDocument/2006/relationships/image" Target="../media/image694.jpeg"/><Relationship Id="rId696" Type="http://schemas.openxmlformats.org/officeDocument/2006/relationships/image" Target="../media/image695.jpeg"/><Relationship Id="rId697" Type="http://schemas.openxmlformats.org/officeDocument/2006/relationships/image" Target="../media/image696.jpeg"/><Relationship Id="rId698" Type="http://schemas.openxmlformats.org/officeDocument/2006/relationships/image" Target="../media/image697.jpeg"/><Relationship Id="rId699" Type="http://schemas.openxmlformats.org/officeDocument/2006/relationships/image" Target="../media/image698.jpeg"/><Relationship Id="rId700" Type="http://schemas.openxmlformats.org/officeDocument/2006/relationships/image" Target="../media/image699.jpeg"/><Relationship Id="rId701" Type="http://schemas.openxmlformats.org/officeDocument/2006/relationships/image" Target="../media/image700.jpeg"/><Relationship Id="rId702" Type="http://schemas.openxmlformats.org/officeDocument/2006/relationships/image" Target="../media/image701.jpeg"/><Relationship Id="rId703" Type="http://schemas.openxmlformats.org/officeDocument/2006/relationships/image" Target="../media/image702.jpeg"/><Relationship Id="rId704" Type="http://schemas.openxmlformats.org/officeDocument/2006/relationships/image" Target="../media/image703.jpeg"/><Relationship Id="rId705" Type="http://schemas.openxmlformats.org/officeDocument/2006/relationships/image" Target="../media/image704.jpeg"/><Relationship Id="rId706" Type="http://schemas.openxmlformats.org/officeDocument/2006/relationships/image" Target="../media/image705.jpeg"/><Relationship Id="rId707" Type="http://schemas.openxmlformats.org/officeDocument/2006/relationships/image" Target="../media/image706.jpeg"/><Relationship Id="rId708" Type="http://schemas.openxmlformats.org/officeDocument/2006/relationships/image" Target="../media/image707.jpeg"/><Relationship Id="rId709" Type="http://schemas.openxmlformats.org/officeDocument/2006/relationships/image" Target="../media/image708.jpeg"/><Relationship Id="rId710" Type="http://schemas.openxmlformats.org/officeDocument/2006/relationships/image" Target="../media/image709.jpeg"/><Relationship Id="rId711" Type="http://schemas.openxmlformats.org/officeDocument/2006/relationships/image" Target="../media/image710.jpeg"/><Relationship Id="rId712" Type="http://schemas.openxmlformats.org/officeDocument/2006/relationships/image" Target="../media/image711.jpeg"/><Relationship Id="rId713" Type="http://schemas.openxmlformats.org/officeDocument/2006/relationships/image" Target="../media/image712.jpeg"/><Relationship Id="rId714" Type="http://schemas.openxmlformats.org/officeDocument/2006/relationships/image" Target="../media/image713.jpeg"/><Relationship Id="rId715" Type="http://schemas.openxmlformats.org/officeDocument/2006/relationships/image" Target="../media/image714.jpeg"/><Relationship Id="rId716" Type="http://schemas.openxmlformats.org/officeDocument/2006/relationships/image" Target="../media/image715.jpeg"/><Relationship Id="rId717" Type="http://schemas.openxmlformats.org/officeDocument/2006/relationships/image" Target="../media/image716.jpeg"/><Relationship Id="rId718" Type="http://schemas.openxmlformats.org/officeDocument/2006/relationships/image" Target="../media/image717.jpeg"/><Relationship Id="rId719" Type="http://schemas.openxmlformats.org/officeDocument/2006/relationships/image" Target="../media/image718.jpeg"/><Relationship Id="rId720" Type="http://schemas.openxmlformats.org/officeDocument/2006/relationships/image" Target="../media/image719.jpeg"/><Relationship Id="rId721" Type="http://schemas.openxmlformats.org/officeDocument/2006/relationships/image" Target="../media/image720.jpeg"/><Relationship Id="rId722" Type="http://schemas.openxmlformats.org/officeDocument/2006/relationships/image" Target="../media/image721.jpeg"/><Relationship Id="rId723" Type="http://schemas.openxmlformats.org/officeDocument/2006/relationships/image" Target="../media/image722.jpeg"/><Relationship Id="rId724" Type="http://schemas.openxmlformats.org/officeDocument/2006/relationships/image" Target="../media/image723.jpeg"/><Relationship Id="rId725" Type="http://schemas.openxmlformats.org/officeDocument/2006/relationships/image" Target="../media/image724.jpeg"/><Relationship Id="rId726" Type="http://schemas.openxmlformats.org/officeDocument/2006/relationships/image" Target="../media/image725.jpeg"/><Relationship Id="rId727" Type="http://schemas.openxmlformats.org/officeDocument/2006/relationships/image" Target="../media/image726.jpeg"/><Relationship Id="rId728" Type="http://schemas.openxmlformats.org/officeDocument/2006/relationships/image" Target="../media/image727.jpeg"/><Relationship Id="rId729" Type="http://schemas.openxmlformats.org/officeDocument/2006/relationships/image" Target="../media/image728.jpeg"/><Relationship Id="rId730" Type="http://schemas.openxmlformats.org/officeDocument/2006/relationships/image" Target="../media/image729.jpeg"/><Relationship Id="rId731" Type="http://schemas.openxmlformats.org/officeDocument/2006/relationships/image" Target="../media/image730.jpeg"/><Relationship Id="rId732" Type="http://schemas.openxmlformats.org/officeDocument/2006/relationships/image" Target="../media/image731.jpeg"/><Relationship Id="rId733" Type="http://schemas.openxmlformats.org/officeDocument/2006/relationships/image" Target="../media/image732.jpeg"/><Relationship Id="rId734" Type="http://schemas.openxmlformats.org/officeDocument/2006/relationships/image" Target="../media/image733.png"/><Relationship Id="rId735" Type="http://schemas.openxmlformats.org/officeDocument/2006/relationships/image" Target="../media/image734.jpeg"/><Relationship Id="rId736" Type="http://schemas.openxmlformats.org/officeDocument/2006/relationships/image" Target="../media/image735.jpeg"/><Relationship Id="rId737" Type="http://schemas.openxmlformats.org/officeDocument/2006/relationships/image" Target="../media/image736.jpeg"/><Relationship Id="rId738" Type="http://schemas.openxmlformats.org/officeDocument/2006/relationships/image" Target="../media/image737.jpeg"/><Relationship Id="rId739" Type="http://schemas.openxmlformats.org/officeDocument/2006/relationships/image" Target="../media/image738.jpeg"/><Relationship Id="rId740" Type="http://schemas.openxmlformats.org/officeDocument/2006/relationships/image" Target="../media/image739.jpeg"/><Relationship Id="rId741" Type="http://schemas.openxmlformats.org/officeDocument/2006/relationships/image" Target="../media/image740.jpeg"/><Relationship Id="rId742" Type="http://schemas.openxmlformats.org/officeDocument/2006/relationships/image" Target="../media/image741.jpeg"/><Relationship Id="rId743" Type="http://schemas.openxmlformats.org/officeDocument/2006/relationships/image" Target="../media/image742.jpeg"/><Relationship Id="rId744" Type="http://schemas.openxmlformats.org/officeDocument/2006/relationships/image" Target="../media/image743.jpeg"/><Relationship Id="rId745" Type="http://schemas.openxmlformats.org/officeDocument/2006/relationships/image" Target="../media/image744.jpeg"/><Relationship Id="rId746" Type="http://schemas.openxmlformats.org/officeDocument/2006/relationships/image" Target="../media/image745.jpeg"/><Relationship Id="rId747" Type="http://schemas.openxmlformats.org/officeDocument/2006/relationships/image" Target="../media/image746.jpeg"/><Relationship Id="rId748" Type="http://schemas.openxmlformats.org/officeDocument/2006/relationships/image" Target="../media/image747.jpeg"/><Relationship Id="rId749" Type="http://schemas.openxmlformats.org/officeDocument/2006/relationships/image" Target="../media/image748.jpeg"/><Relationship Id="rId750" Type="http://schemas.openxmlformats.org/officeDocument/2006/relationships/image" Target="../media/image749.jpeg"/><Relationship Id="rId751" Type="http://schemas.openxmlformats.org/officeDocument/2006/relationships/image" Target="../media/image750.jpeg"/><Relationship Id="rId752" Type="http://schemas.openxmlformats.org/officeDocument/2006/relationships/image" Target="../media/image751.jpeg"/><Relationship Id="rId753" Type="http://schemas.openxmlformats.org/officeDocument/2006/relationships/image" Target="../media/image752.jpeg"/><Relationship Id="rId754" Type="http://schemas.openxmlformats.org/officeDocument/2006/relationships/image" Target="../media/image753.jpeg"/><Relationship Id="rId755" Type="http://schemas.openxmlformats.org/officeDocument/2006/relationships/image" Target="../media/image754.jpeg"/><Relationship Id="rId756" Type="http://schemas.openxmlformats.org/officeDocument/2006/relationships/image" Target="../media/image755.jpeg"/><Relationship Id="rId757" Type="http://schemas.openxmlformats.org/officeDocument/2006/relationships/image" Target="../media/image756.jpeg"/><Relationship Id="rId758" Type="http://schemas.openxmlformats.org/officeDocument/2006/relationships/image" Target="../media/image757.jpeg"/><Relationship Id="rId759" Type="http://schemas.openxmlformats.org/officeDocument/2006/relationships/image" Target="../media/image758.jpeg"/><Relationship Id="rId760" Type="http://schemas.openxmlformats.org/officeDocument/2006/relationships/image" Target="../media/image759.jpeg"/><Relationship Id="rId761" Type="http://schemas.openxmlformats.org/officeDocument/2006/relationships/image" Target="../media/image760.jpeg"/><Relationship Id="rId762" Type="http://schemas.openxmlformats.org/officeDocument/2006/relationships/image" Target="../media/image761.jpeg"/><Relationship Id="rId763" Type="http://schemas.openxmlformats.org/officeDocument/2006/relationships/image" Target="../media/image762.jpeg"/><Relationship Id="rId764" Type="http://schemas.openxmlformats.org/officeDocument/2006/relationships/image" Target="../media/image763.jpeg"/><Relationship Id="rId765" Type="http://schemas.openxmlformats.org/officeDocument/2006/relationships/image" Target="../media/image764.jpeg"/><Relationship Id="rId766" Type="http://schemas.openxmlformats.org/officeDocument/2006/relationships/image" Target="../media/image765.jpeg"/><Relationship Id="rId767" Type="http://schemas.openxmlformats.org/officeDocument/2006/relationships/image" Target="../media/image766.jpeg"/><Relationship Id="rId768" Type="http://schemas.openxmlformats.org/officeDocument/2006/relationships/image" Target="../media/image767.jpeg"/><Relationship Id="rId769" Type="http://schemas.openxmlformats.org/officeDocument/2006/relationships/image" Target="../media/image768.jpeg"/><Relationship Id="rId770" Type="http://schemas.openxmlformats.org/officeDocument/2006/relationships/image" Target="../media/image769.jpeg"/><Relationship Id="rId771" Type="http://schemas.openxmlformats.org/officeDocument/2006/relationships/image" Target="../media/image770.jpeg"/><Relationship Id="rId772" Type="http://schemas.openxmlformats.org/officeDocument/2006/relationships/image" Target="../media/image771.jpeg"/><Relationship Id="rId773" Type="http://schemas.openxmlformats.org/officeDocument/2006/relationships/image" Target="../media/image772.jpeg"/><Relationship Id="rId774" Type="http://schemas.openxmlformats.org/officeDocument/2006/relationships/image" Target="../media/image773.jpeg"/><Relationship Id="rId775" Type="http://schemas.openxmlformats.org/officeDocument/2006/relationships/image" Target="../media/image26.jpeg"/><Relationship Id="rId776" Type="http://schemas.openxmlformats.org/officeDocument/2006/relationships/image" Target="../media/image774.jpeg"/><Relationship Id="rId777" Type="http://schemas.openxmlformats.org/officeDocument/2006/relationships/image" Target="../media/image775.jpeg"/><Relationship Id="rId778" Type="http://schemas.openxmlformats.org/officeDocument/2006/relationships/image" Target="../media/image776.jpeg"/><Relationship Id="rId779" Type="http://schemas.openxmlformats.org/officeDocument/2006/relationships/image" Target="../media/image777.jpeg"/><Relationship Id="rId780" Type="http://schemas.openxmlformats.org/officeDocument/2006/relationships/image" Target="../media/image778.jpeg"/><Relationship Id="rId781" Type="http://schemas.openxmlformats.org/officeDocument/2006/relationships/image" Target="../media/image779.jpeg"/><Relationship Id="rId782" Type="http://schemas.openxmlformats.org/officeDocument/2006/relationships/image" Target="../media/image780.jpeg"/><Relationship Id="rId783" Type="http://schemas.openxmlformats.org/officeDocument/2006/relationships/image" Target="../media/image781.jpeg"/><Relationship Id="rId784" Type="http://schemas.openxmlformats.org/officeDocument/2006/relationships/image" Target="../media/image782.jpeg"/><Relationship Id="rId785" Type="http://schemas.openxmlformats.org/officeDocument/2006/relationships/image" Target="../media/image783.jpeg"/><Relationship Id="rId786" Type="http://schemas.openxmlformats.org/officeDocument/2006/relationships/image" Target="../media/image784.jpeg"/><Relationship Id="rId787" Type="http://schemas.openxmlformats.org/officeDocument/2006/relationships/image" Target="../media/image785.jpeg"/><Relationship Id="rId788" Type="http://schemas.openxmlformats.org/officeDocument/2006/relationships/image" Target="../media/image786.jpeg"/><Relationship Id="rId789" Type="http://schemas.openxmlformats.org/officeDocument/2006/relationships/image" Target="../media/image787.jpeg"/><Relationship Id="rId790" Type="http://schemas.openxmlformats.org/officeDocument/2006/relationships/image" Target="../media/image788.jpeg"/><Relationship Id="rId791" Type="http://schemas.openxmlformats.org/officeDocument/2006/relationships/image" Target="../media/image733.png"/><Relationship Id="rId792" Type="http://schemas.openxmlformats.org/officeDocument/2006/relationships/image" Target="../media/image789.jpeg"/><Relationship Id="rId793" Type="http://schemas.openxmlformats.org/officeDocument/2006/relationships/image" Target="../media/image790.jpeg"/><Relationship Id="rId794" Type="http://schemas.openxmlformats.org/officeDocument/2006/relationships/image" Target="../media/image791.jpeg"/><Relationship Id="rId795" Type="http://schemas.openxmlformats.org/officeDocument/2006/relationships/image" Target="../media/image792.jpeg"/><Relationship Id="rId796" Type="http://schemas.openxmlformats.org/officeDocument/2006/relationships/image" Target="../media/image793.jpeg"/><Relationship Id="rId797" Type="http://schemas.openxmlformats.org/officeDocument/2006/relationships/image" Target="../media/image794.jpeg"/><Relationship Id="rId798" Type="http://schemas.openxmlformats.org/officeDocument/2006/relationships/image" Target="../media/image795.jpeg"/><Relationship Id="rId799" Type="http://schemas.openxmlformats.org/officeDocument/2006/relationships/image" Target="../media/image796.jpeg"/><Relationship Id="rId800" Type="http://schemas.openxmlformats.org/officeDocument/2006/relationships/image" Target="../media/image797.jpeg"/><Relationship Id="rId801" Type="http://schemas.openxmlformats.org/officeDocument/2006/relationships/image" Target="../media/image798.jpeg"/><Relationship Id="rId802" Type="http://schemas.openxmlformats.org/officeDocument/2006/relationships/image" Target="../media/image799.jpeg"/><Relationship Id="rId803" Type="http://schemas.openxmlformats.org/officeDocument/2006/relationships/image" Target="../media/image800.jpeg"/><Relationship Id="rId804" Type="http://schemas.openxmlformats.org/officeDocument/2006/relationships/image" Target="../media/image801.jpeg"/><Relationship Id="rId805" Type="http://schemas.openxmlformats.org/officeDocument/2006/relationships/image" Target="../media/image802.jpeg"/><Relationship Id="rId806" Type="http://schemas.openxmlformats.org/officeDocument/2006/relationships/image" Target="../media/image803.jpeg"/><Relationship Id="rId807" Type="http://schemas.openxmlformats.org/officeDocument/2006/relationships/image" Target="../media/image804.jpeg"/><Relationship Id="rId808" Type="http://schemas.openxmlformats.org/officeDocument/2006/relationships/image" Target="../media/image805.jpeg"/><Relationship Id="rId809" Type="http://schemas.openxmlformats.org/officeDocument/2006/relationships/image" Target="../media/image806.jpeg"/><Relationship Id="rId810" Type="http://schemas.openxmlformats.org/officeDocument/2006/relationships/image" Target="../media/image807.jpeg"/><Relationship Id="rId811" Type="http://schemas.openxmlformats.org/officeDocument/2006/relationships/image" Target="../media/image808.jpeg"/><Relationship Id="rId812" Type="http://schemas.openxmlformats.org/officeDocument/2006/relationships/image" Target="../media/image809.jpeg"/><Relationship Id="rId813" Type="http://schemas.openxmlformats.org/officeDocument/2006/relationships/image" Target="../media/image810.jpeg"/><Relationship Id="rId814" Type="http://schemas.openxmlformats.org/officeDocument/2006/relationships/image" Target="../media/image811.jpeg"/><Relationship Id="rId815" Type="http://schemas.openxmlformats.org/officeDocument/2006/relationships/image" Target="../media/image812.jpeg"/><Relationship Id="rId816" Type="http://schemas.openxmlformats.org/officeDocument/2006/relationships/image" Target="../media/image813.jpeg"/><Relationship Id="rId817" Type="http://schemas.openxmlformats.org/officeDocument/2006/relationships/image" Target="../media/image814.jpeg"/><Relationship Id="rId818" Type="http://schemas.openxmlformats.org/officeDocument/2006/relationships/image" Target="../media/image815.jpeg"/><Relationship Id="rId819" Type="http://schemas.openxmlformats.org/officeDocument/2006/relationships/image" Target="../media/image816.jpeg"/><Relationship Id="rId820" Type="http://schemas.openxmlformats.org/officeDocument/2006/relationships/image" Target="../media/image817.jpeg"/><Relationship Id="rId821" Type="http://schemas.openxmlformats.org/officeDocument/2006/relationships/image" Target="../media/image818.jpeg"/><Relationship Id="rId822" Type="http://schemas.openxmlformats.org/officeDocument/2006/relationships/image" Target="../media/image819.jpeg"/><Relationship Id="rId823" Type="http://schemas.openxmlformats.org/officeDocument/2006/relationships/image" Target="../media/image820.jpeg"/><Relationship Id="rId824" Type="http://schemas.openxmlformats.org/officeDocument/2006/relationships/image" Target="../media/image821.jpeg"/><Relationship Id="rId825" Type="http://schemas.openxmlformats.org/officeDocument/2006/relationships/image" Target="../media/image822.jpeg"/><Relationship Id="rId826" Type="http://schemas.openxmlformats.org/officeDocument/2006/relationships/image" Target="../media/image823.jpeg"/><Relationship Id="rId827" Type="http://schemas.openxmlformats.org/officeDocument/2006/relationships/image" Target="../media/image824.jpeg"/><Relationship Id="rId828" Type="http://schemas.openxmlformats.org/officeDocument/2006/relationships/image" Target="../media/image825.jpeg"/><Relationship Id="rId829" Type="http://schemas.openxmlformats.org/officeDocument/2006/relationships/image" Target="../media/image826.jpeg"/><Relationship Id="rId830" Type="http://schemas.openxmlformats.org/officeDocument/2006/relationships/image" Target="../media/image827.jpeg"/><Relationship Id="rId831" Type="http://schemas.openxmlformats.org/officeDocument/2006/relationships/image" Target="../media/image828.jpeg"/><Relationship Id="rId832" Type="http://schemas.openxmlformats.org/officeDocument/2006/relationships/image" Target="../media/image829.jpeg"/><Relationship Id="rId833" Type="http://schemas.openxmlformats.org/officeDocument/2006/relationships/image" Target="../media/image830.jpeg"/><Relationship Id="rId834" Type="http://schemas.openxmlformats.org/officeDocument/2006/relationships/image" Target="../media/image831.jpeg"/><Relationship Id="rId835" Type="http://schemas.openxmlformats.org/officeDocument/2006/relationships/image" Target="../media/image832.jpeg"/><Relationship Id="rId836" Type="http://schemas.openxmlformats.org/officeDocument/2006/relationships/image" Target="../media/image833.jpeg"/><Relationship Id="rId837" Type="http://schemas.openxmlformats.org/officeDocument/2006/relationships/image" Target="../media/image834.jpeg"/><Relationship Id="rId838" Type="http://schemas.openxmlformats.org/officeDocument/2006/relationships/image" Target="../media/image835.jpeg"/><Relationship Id="rId839" Type="http://schemas.openxmlformats.org/officeDocument/2006/relationships/image" Target="../media/image836.jpeg"/><Relationship Id="rId840" Type="http://schemas.openxmlformats.org/officeDocument/2006/relationships/image" Target="../media/image837.jpeg"/><Relationship Id="rId841" Type="http://schemas.openxmlformats.org/officeDocument/2006/relationships/image" Target="../media/image838.jpeg"/><Relationship Id="rId842" Type="http://schemas.openxmlformats.org/officeDocument/2006/relationships/image" Target="../media/image839.jpeg"/><Relationship Id="rId843" Type="http://schemas.openxmlformats.org/officeDocument/2006/relationships/image" Target="../media/image840.jpeg"/><Relationship Id="rId844" Type="http://schemas.openxmlformats.org/officeDocument/2006/relationships/image" Target="../media/image841.jpeg"/><Relationship Id="rId845" Type="http://schemas.openxmlformats.org/officeDocument/2006/relationships/image" Target="../media/image842.jpeg"/><Relationship Id="rId846" Type="http://schemas.openxmlformats.org/officeDocument/2006/relationships/image" Target="../media/image843.jpeg"/><Relationship Id="rId847" Type="http://schemas.openxmlformats.org/officeDocument/2006/relationships/image" Target="../media/image844.jpeg"/><Relationship Id="rId848" Type="http://schemas.openxmlformats.org/officeDocument/2006/relationships/image" Target="../media/image845.jpeg"/><Relationship Id="rId849" Type="http://schemas.openxmlformats.org/officeDocument/2006/relationships/image" Target="../media/image846.jpeg"/><Relationship Id="rId850" Type="http://schemas.openxmlformats.org/officeDocument/2006/relationships/image" Target="../media/image847.jpeg"/><Relationship Id="rId851" Type="http://schemas.openxmlformats.org/officeDocument/2006/relationships/image" Target="../media/image848.jpeg"/><Relationship Id="rId852" Type="http://schemas.openxmlformats.org/officeDocument/2006/relationships/image" Target="../media/image849.jpeg"/><Relationship Id="rId853" Type="http://schemas.openxmlformats.org/officeDocument/2006/relationships/image" Target="../media/image850.jpeg"/><Relationship Id="rId854" Type="http://schemas.openxmlformats.org/officeDocument/2006/relationships/image" Target="../media/image851.jpeg"/><Relationship Id="rId855" Type="http://schemas.openxmlformats.org/officeDocument/2006/relationships/image" Target="../media/image852.jpeg"/><Relationship Id="rId856" Type="http://schemas.openxmlformats.org/officeDocument/2006/relationships/image" Target="../media/image853.jpeg"/><Relationship Id="rId857" Type="http://schemas.openxmlformats.org/officeDocument/2006/relationships/image" Target="../media/image854.png"/><Relationship Id="rId858" Type="http://schemas.openxmlformats.org/officeDocument/2006/relationships/image" Target="../media/image854.png"/><Relationship Id="rId859" Type="http://schemas.openxmlformats.org/officeDocument/2006/relationships/image" Target="../media/image854.png"/><Relationship Id="rId860" Type="http://schemas.openxmlformats.org/officeDocument/2006/relationships/image" Target="../media/image854.png"/><Relationship Id="rId861" Type="http://schemas.openxmlformats.org/officeDocument/2006/relationships/image" Target="../media/image854.png"/><Relationship Id="rId862" Type="http://schemas.openxmlformats.org/officeDocument/2006/relationships/image" Target="../media/image854.png"/><Relationship Id="rId863" Type="http://schemas.openxmlformats.org/officeDocument/2006/relationships/image" Target="../media/image854.png"/><Relationship Id="rId864" Type="http://schemas.openxmlformats.org/officeDocument/2006/relationships/image" Target="../media/image854.png"/><Relationship Id="rId865" Type="http://schemas.openxmlformats.org/officeDocument/2006/relationships/image" Target="../media/image854.png"/><Relationship Id="rId866" Type="http://schemas.openxmlformats.org/officeDocument/2006/relationships/image" Target="../media/image854.png"/><Relationship Id="rId867" Type="http://schemas.openxmlformats.org/officeDocument/2006/relationships/image" Target="../media/image854.png"/><Relationship Id="rId868" Type="http://schemas.openxmlformats.org/officeDocument/2006/relationships/image" Target="../media/image85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324000</xdr:colOff>
      <xdr:row>511</xdr:row>
      <xdr:rowOff>47520</xdr:rowOff>
    </xdr:from>
    <xdr:to>
      <xdr:col>1</xdr:col>
      <xdr:colOff>1285560</xdr:colOff>
      <xdr:row>511</xdr:row>
      <xdr:rowOff>999720</xdr:rowOff>
    </xdr:to>
    <xdr:pic>
      <xdr:nvPicPr>
        <xdr:cNvPr id="1" name="Рисунок 69" descr="9785912828416.jpg"/>
        <xdr:cNvPicPr/>
      </xdr:nvPicPr>
      <xdr:blipFill>
        <a:blip r:embed="rId1"/>
        <a:stretch/>
      </xdr:blipFill>
      <xdr:spPr>
        <a:xfrm>
          <a:off x="324000" y="638829720"/>
          <a:ext cx="1337400" cy="9522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0</xdr:col>
      <xdr:colOff>324000</xdr:colOff>
      <xdr:row>525</xdr:row>
      <xdr:rowOff>38160</xdr:rowOff>
    </xdr:from>
    <xdr:to>
      <xdr:col>1</xdr:col>
      <xdr:colOff>1352520</xdr:colOff>
      <xdr:row>525</xdr:row>
      <xdr:rowOff>990360</xdr:rowOff>
    </xdr:to>
    <xdr:pic>
      <xdr:nvPicPr>
        <xdr:cNvPr id="2" name="Рисунок 96" descr="978500033999200028.jpg"/>
        <xdr:cNvPicPr/>
      </xdr:nvPicPr>
      <xdr:blipFill>
        <a:blip r:embed="rId2"/>
        <a:stretch/>
      </xdr:blipFill>
      <xdr:spPr>
        <a:xfrm>
          <a:off x="324000" y="653469840"/>
          <a:ext cx="1404360" cy="9522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552</xdr:row>
      <xdr:rowOff>38160</xdr:rowOff>
    </xdr:from>
    <xdr:to>
      <xdr:col>2</xdr:col>
      <xdr:colOff>9360</xdr:colOff>
      <xdr:row>552</xdr:row>
      <xdr:rowOff>999720</xdr:rowOff>
    </xdr:to>
    <xdr:pic>
      <xdr:nvPicPr>
        <xdr:cNvPr id="3" name="Рисунок 72" descr="978500033999200029.jpg"/>
        <xdr:cNvPicPr/>
      </xdr:nvPicPr>
      <xdr:blipFill>
        <a:blip r:embed="rId3"/>
        <a:stretch/>
      </xdr:blipFill>
      <xdr:spPr>
        <a:xfrm>
          <a:off x="394920" y="681082560"/>
          <a:ext cx="1353240" cy="9615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57240</xdr:colOff>
      <xdr:row>543</xdr:row>
      <xdr:rowOff>47520</xdr:rowOff>
    </xdr:from>
    <xdr:to>
      <xdr:col>2</xdr:col>
      <xdr:colOff>9360</xdr:colOff>
      <xdr:row>543</xdr:row>
      <xdr:rowOff>980640</xdr:rowOff>
    </xdr:to>
    <xdr:pic>
      <xdr:nvPicPr>
        <xdr:cNvPr id="4" name="Рисунок 114" descr="978500033999200057.jpg"/>
        <xdr:cNvPicPr/>
      </xdr:nvPicPr>
      <xdr:blipFill>
        <a:blip r:embed="rId4"/>
        <a:stretch/>
      </xdr:blipFill>
      <xdr:spPr>
        <a:xfrm>
          <a:off x="433080" y="671976720"/>
          <a:ext cx="1315080" cy="9331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57240</xdr:colOff>
      <xdr:row>546</xdr:row>
      <xdr:rowOff>66600</xdr:rowOff>
    </xdr:from>
    <xdr:to>
      <xdr:col>2</xdr:col>
      <xdr:colOff>9360</xdr:colOff>
      <xdr:row>546</xdr:row>
      <xdr:rowOff>999720</xdr:rowOff>
    </xdr:to>
    <xdr:pic>
      <xdr:nvPicPr>
        <xdr:cNvPr id="5" name="Рисунок 117" descr="978500033999200059.jpg"/>
        <xdr:cNvPicPr/>
      </xdr:nvPicPr>
      <xdr:blipFill>
        <a:blip r:embed="rId5"/>
        <a:stretch/>
      </xdr:blipFill>
      <xdr:spPr>
        <a:xfrm>
          <a:off x="433080" y="675081720"/>
          <a:ext cx="1315080" cy="9331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0</xdr:colOff>
      <xdr:row>583</xdr:row>
      <xdr:rowOff>247680</xdr:rowOff>
    </xdr:from>
    <xdr:to>
      <xdr:col>1</xdr:col>
      <xdr:colOff>1257120</xdr:colOff>
      <xdr:row>583</xdr:row>
      <xdr:rowOff>1047600</xdr:rowOff>
    </xdr:to>
    <xdr:pic>
      <xdr:nvPicPr>
        <xdr:cNvPr id="6" name="Рисунок 137" descr="9785912821417.jpg"/>
        <xdr:cNvPicPr/>
      </xdr:nvPicPr>
      <xdr:blipFill>
        <a:blip r:embed="rId6"/>
        <a:stretch/>
      </xdr:blipFill>
      <xdr:spPr>
        <a:xfrm>
          <a:off x="375840" y="719030160"/>
          <a:ext cx="1257120" cy="7999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0</xdr:colOff>
      <xdr:row>229</xdr:row>
      <xdr:rowOff>38160</xdr:rowOff>
    </xdr:from>
    <xdr:to>
      <xdr:col>2</xdr:col>
      <xdr:colOff>9000</xdr:colOff>
      <xdr:row>229</xdr:row>
      <xdr:rowOff>942840</xdr:rowOff>
    </xdr:to>
    <xdr:pic>
      <xdr:nvPicPr>
        <xdr:cNvPr id="7" name="Рисунок 324" descr="9785912821714.jpg"/>
        <xdr:cNvPicPr/>
      </xdr:nvPicPr>
      <xdr:blipFill>
        <a:blip r:embed="rId7"/>
        <a:stretch/>
      </xdr:blipFill>
      <xdr:spPr>
        <a:xfrm>
          <a:off x="375840" y="283185360"/>
          <a:ext cx="1371960" cy="904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5</xdr:col>
      <xdr:colOff>209520</xdr:colOff>
      <xdr:row>676</xdr:row>
      <xdr:rowOff>0</xdr:rowOff>
    </xdr:from>
    <xdr:to>
      <xdr:col>5</xdr:col>
      <xdr:colOff>1761840</xdr:colOff>
      <xdr:row>676</xdr:row>
      <xdr:rowOff>360</xdr:rowOff>
    </xdr:to>
    <xdr:pic>
      <xdr:nvPicPr>
        <xdr:cNvPr id="8" name="Рисунок 224" descr="9785000336472.jpg"/>
        <xdr:cNvPicPr/>
      </xdr:nvPicPr>
      <xdr:blipFill>
        <a:blip r:embed="rId8"/>
        <a:stretch/>
      </xdr:blipFill>
      <xdr:spPr>
        <a:xfrm>
          <a:off x="8001000" y="833987520"/>
          <a:ext cx="155232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133200</xdr:colOff>
      <xdr:row>120</xdr:row>
      <xdr:rowOff>38160</xdr:rowOff>
    </xdr:from>
    <xdr:to>
      <xdr:col>1</xdr:col>
      <xdr:colOff>1190160</xdr:colOff>
      <xdr:row>120</xdr:row>
      <xdr:rowOff>1409400</xdr:rowOff>
    </xdr:to>
    <xdr:pic>
      <xdr:nvPicPr>
        <xdr:cNvPr id="9" name="Рисунок 856" descr="9785000337431.jpg"/>
        <xdr:cNvPicPr/>
      </xdr:nvPicPr>
      <xdr:blipFill>
        <a:blip r:embed="rId9"/>
        <a:stretch/>
      </xdr:blipFill>
      <xdr:spPr>
        <a:xfrm>
          <a:off x="509040" y="142872480"/>
          <a:ext cx="105696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121</xdr:row>
      <xdr:rowOff>9360</xdr:rowOff>
    </xdr:from>
    <xdr:to>
      <xdr:col>1</xdr:col>
      <xdr:colOff>1228320</xdr:colOff>
      <xdr:row>121</xdr:row>
      <xdr:rowOff>1389960</xdr:rowOff>
    </xdr:to>
    <xdr:pic>
      <xdr:nvPicPr>
        <xdr:cNvPr id="10" name="Рисунок 857" descr="9785000337448.jpg"/>
        <xdr:cNvPicPr/>
      </xdr:nvPicPr>
      <xdr:blipFill>
        <a:blip r:embed="rId10"/>
        <a:stretch/>
      </xdr:blipFill>
      <xdr:spPr>
        <a:xfrm>
          <a:off x="509040" y="144262800"/>
          <a:ext cx="10951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122</xdr:row>
      <xdr:rowOff>57240</xdr:rowOff>
    </xdr:from>
    <xdr:to>
      <xdr:col>1</xdr:col>
      <xdr:colOff>1161720</xdr:colOff>
      <xdr:row>122</xdr:row>
      <xdr:rowOff>1319760</xdr:rowOff>
    </xdr:to>
    <xdr:pic>
      <xdr:nvPicPr>
        <xdr:cNvPr id="11" name="Рисунок 859" descr="9785000337462.jpg"/>
        <xdr:cNvPicPr/>
      </xdr:nvPicPr>
      <xdr:blipFill>
        <a:blip r:embed="rId11"/>
        <a:stretch/>
      </xdr:blipFill>
      <xdr:spPr>
        <a:xfrm>
          <a:off x="480600" y="145730160"/>
          <a:ext cx="1056960" cy="12625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125</xdr:row>
      <xdr:rowOff>38160</xdr:rowOff>
    </xdr:from>
    <xdr:to>
      <xdr:col>1</xdr:col>
      <xdr:colOff>1199880</xdr:colOff>
      <xdr:row>125</xdr:row>
      <xdr:rowOff>1418760</xdr:rowOff>
    </xdr:to>
    <xdr:pic>
      <xdr:nvPicPr>
        <xdr:cNvPr id="12" name="Рисунок 18" descr="9785000337233_1.jpg"/>
        <xdr:cNvPicPr/>
      </xdr:nvPicPr>
      <xdr:blipFill>
        <a:blip r:embed="rId12"/>
        <a:stretch/>
      </xdr:blipFill>
      <xdr:spPr>
        <a:xfrm>
          <a:off x="471240" y="149406840"/>
          <a:ext cx="110448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126</xdr:row>
      <xdr:rowOff>19080</xdr:rowOff>
    </xdr:from>
    <xdr:to>
      <xdr:col>1</xdr:col>
      <xdr:colOff>1199880</xdr:colOff>
      <xdr:row>126</xdr:row>
      <xdr:rowOff>1380960</xdr:rowOff>
    </xdr:to>
    <xdr:pic>
      <xdr:nvPicPr>
        <xdr:cNvPr id="13" name="Рисунок 19" descr="9785000337240_1.jpg"/>
        <xdr:cNvPicPr/>
      </xdr:nvPicPr>
      <xdr:blipFill>
        <a:blip r:embed="rId13"/>
        <a:stretch/>
      </xdr:blipFill>
      <xdr:spPr>
        <a:xfrm>
          <a:off x="480600" y="150806880"/>
          <a:ext cx="10951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127</xdr:row>
      <xdr:rowOff>28440</xdr:rowOff>
    </xdr:from>
    <xdr:to>
      <xdr:col>1</xdr:col>
      <xdr:colOff>1237680</xdr:colOff>
      <xdr:row>127</xdr:row>
      <xdr:rowOff>1390320</xdr:rowOff>
    </xdr:to>
    <xdr:pic>
      <xdr:nvPicPr>
        <xdr:cNvPr id="14" name="Рисунок 20" descr="9785000337271_1.jpg"/>
        <xdr:cNvPicPr/>
      </xdr:nvPicPr>
      <xdr:blipFill>
        <a:blip r:embed="rId14"/>
        <a:stretch/>
      </xdr:blipFill>
      <xdr:spPr>
        <a:xfrm>
          <a:off x="509040" y="152235360"/>
          <a:ext cx="110448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128</xdr:row>
      <xdr:rowOff>9360</xdr:rowOff>
    </xdr:from>
    <xdr:to>
      <xdr:col>1</xdr:col>
      <xdr:colOff>1218960</xdr:colOff>
      <xdr:row>128</xdr:row>
      <xdr:rowOff>1409040</xdr:rowOff>
    </xdr:to>
    <xdr:pic>
      <xdr:nvPicPr>
        <xdr:cNvPr id="15" name="Рисунок 21" descr="9785000337226_1.jpg"/>
        <xdr:cNvPicPr/>
      </xdr:nvPicPr>
      <xdr:blipFill>
        <a:blip r:embed="rId15"/>
        <a:stretch/>
      </xdr:blipFill>
      <xdr:spPr>
        <a:xfrm>
          <a:off x="471240" y="153635400"/>
          <a:ext cx="112356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129</xdr:row>
      <xdr:rowOff>19080</xdr:rowOff>
    </xdr:from>
    <xdr:to>
      <xdr:col>1</xdr:col>
      <xdr:colOff>1199880</xdr:colOff>
      <xdr:row>129</xdr:row>
      <xdr:rowOff>1390320</xdr:rowOff>
    </xdr:to>
    <xdr:pic>
      <xdr:nvPicPr>
        <xdr:cNvPr id="16" name="Рисунок 22" descr="9785000337257_1.jpg"/>
        <xdr:cNvPicPr/>
      </xdr:nvPicPr>
      <xdr:blipFill>
        <a:blip r:embed="rId16"/>
        <a:stretch/>
      </xdr:blipFill>
      <xdr:spPr>
        <a:xfrm>
          <a:off x="471240" y="155064600"/>
          <a:ext cx="110448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130</xdr:row>
      <xdr:rowOff>38160</xdr:rowOff>
    </xdr:from>
    <xdr:to>
      <xdr:col>1</xdr:col>
      <xdr:colOff>1190520</xdr:colOff>
      <xdr:row>130</xdr:row>
      <xdr:rowOff>1400040</xdr:rowOff>
    </xdr:to>
    <xdr:pic>
      <xdr:nvPicPr>
        <xdr:cNvPr id="17" name="Рисунок 25" descr="9785000337264_1.jpg"/>
        <xdr:cNvPicPr/>
      </xdr:nvPicPr>
      <xdr:blipFill>
        <a:blip r:embed="rId17"/>
        <a:stretch/>
      </xdr:blipFill>
      <xdr:spPr>
        <a:xfrm>
          <a:off x="471240" y="156502800"/>
          <a:ext cx="10951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131</xdr:row>
      <xdr:rowOff>9360</xdr:rowOff>
    </xdr:from>
    <xdr:to>
      <xdr:col>1</xdr:col>
      <xdr:colOff>1228320</xdr:colOff>
      <xdr:row>131</xdr:row>
      <xdr:rowOff>1409040</xdr:rowOff>
    </xdr:to>
    <xdr:pic>
      <xdr:nvPicPr>
        <xdr:cNvPr id="18" name="Рисунок 26" descr="9785000337295_1.jpg"/>
        <xdr:cNvPicPr/>
      </xdr:nvPicPr>
      <xdr:blipFill>
        <a:blip r:embed="rId18"/>
        <a:stretch/>
      </xdr:blipFill>
      <xdr:spPr>
        <a:xfrm>
          <a:off x="480600" y="157893120"/>
          <a:ext cx="112356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132</xdr:row>
      <xdr:rowOff>38160</xdr:rowOff>
    </xdr:from>
    <xdr:to>
      <xdr:col>1</xdr:col>
      <xdr:colOff>1199880</xdr:colOff>
      <xdr:row>132</xdr:row>
      <xdr:rowOff>1400040</xdr:rowOff>
    </xdr:to>
    <xdr:pic>
      <xdr:nvPicPr>
        <xdr:cNvPr id="19" name="Рисунок 27" descr="9785000337288_1.jpg"/>
        <xdr:cNvPicPr/>
      </xdr:nvPicPr>
      <xdr:blipFill>
        <a:blip r:embed="rId19"/>
        <a:stretch/>
      </xdr:blipFill>
      <xdr:spPr>
        <a:xfrm>
          <a:off x="480600" y="159341400"/>
          <a:ext cx="10951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134</xdr:row>
      <xdr:rowOff>9360</xdr:rowOff>
    </xdr:from>
    <xdr:to>
      <xdr:col>1</xdr:col>
      <xdr:colOff>1237680</xdr:colOff>
      <xdr:row>134</xdr:row>
      <xdr:rowOff>1389960</xdr:rowOff>
    </xdr:to>
    <xdr:pic>
      <xdr:nvPicPr>
        <xdr:cNvPr id="20" name="Рисунок 535" descr="9785000336892.jpg"/>
        <xdr:cNvPicPr/>
      </xdr:nvPicPr>
      <xdr:blipFill>
        <a:blip r:embed="rId20"/>
        <a:stretch/>
      </xdr:blipFill>
      <xdr:spPr>
        <a:xfrm>
          <a:off x="547200" y="161960400"/>
          <a:ext cx="10663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135</xdr:row>
      <xdr:rowOff>9360</xdr:rowOff>
    </xdr:from>
    <xdr:to>
      <xdr:col>1</xdr:col>
      <xdr:colOff>1238040</xdr:colOff>
      <xdr:row>135</xdr:row>
      <xdr:rowOff>1389960</xdr:rowOff>
    </xdr:to>
    <xdr:pic>
      <xdr:nvPicPr>
        <xdr:cNvPr id="21" name="Рисунок 536" descr="9785000336861.jpg"/>
        <xdr:cNvPicPr/>
      </xdr:nvPicPr>
      <xdr:blipFill>
        <a:blip r:embed="rId21"/>
        <a:stretch/>
      </xdr:blipFill>
      <xdr:spPr>
        <a:xfrm>
          <a:off x="556920" y="163379520"/>
          <a:ext cx="105696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136</xdr:row>
      <xdr:rowOff>28440</xdr:rowOff>
    </xdr:from>
    <xdr:to>
      <xdr:col>1</xdr:col>
      <xdr:colOff>1237680</xdr:colOff>
      <xdr:row>136</xdr:row>
      <xdr:rowOff>1399680</xdr:rowOff>
    </xdr:to>
    <xdr:pic>
      <xdr:nvPicPr>
        <xdr:cNvPr id="22" name="Рисунок 537" descr="9785000336854.jpg"/>
        <xdr:cNvPicPr/>
      </xdr:nvPicPr>
      <xdr:blipFill>
        <a:blip r:embed="rId22"/>
        <a:stretch/>
      </xdr:blipFill>
      <xdr:spPr>
        <a:xfrm>
          <a:off x="547200" y="164818080"/>
          <a:ext cx="10663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137</xdr:row>
      <xdr:rowOff>19080</xdr:rowOff>
    </xdr:from>
    <xdr:to>
      <xdr:col>1</xdr:col>
      <xdr:colOff>1218600</xdr:colOff>
      <xdr:row>137</xdr:row>
      <xdr:rowOff>1390320</xdr:rowOff>
    </xdr:to>
    <xdr:pic>
      <xdr:nvPicPr>
        <xdr:cNvPr id="23" name="Рисунок 538" descr="9785000336908.jpg"/>
        <xdr:cNvPicPr/>
      </xdr:nvPicPr>
      <xdr:blipFill>
        <a:blip r:embed="rId23"/>
        <a:stretch/>
      </xdr:blipFill>
      <xdr:spPr>
        <a:xfrm>
          <a:off x="547200" y="166227840"/>
          <a:ext cx="10472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138</xdr:row>
      <xdr:rowOff>28440</xdr:rowOff>
    </xdr:from>
    <xdr:to>
      <xdr:col>1</xdr:col>
      <xdr:colOff>1237680</xdr:colOff>
      <xdr:row>138</xdr:row>
      <xdr:rowOff>1390320</xdr:rowOff>
    </xdr:to>
    <xdr:pic>
      <xdr:nvPicPr>
        <xdr:cNvPr id="24" name="Рисунок 539" descr="9785000336922.jpg"/>
        <xdr:cNvPicPr/>
      </xdr:nvPicPr>
      <xdr:blipFill>
        <a:blip r:embed="rId24"/>
        <a:stretch/>
      </xdr:blipFill>
      <xdr:spPr>
        <a:xfrm>
          <a:off x="547200" y="167656320"/>
          <a:ext cx="10663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139</xdr:row>
      <xdr:rowOff>19080</xdr:rowOff>
    </xdr:from>
    <xdr:to>
      <xdr:col>1</xdr:col>
      <xdr:colOff>1218600</xdr:colOff>
      <xdr:row>139</xdr:row>
      <xdr:rowOff>1380960</xdr:rowOff>
    </xdr:to>
    <xdr:pic>
      <xdr:nvPicPr>
        <xdr:cNvPr id="25" name="Рисунок 540" descr="9785000336878.jpg"/>
        <xdr:cNvPicPr/>
      </xdr:nvPicPr>
      <xdr:blipFill>
        <a:blip r:embed="rId25"/>
        <a:stretch/>
      </xdr:blipFill>
      <xdr:spPr>
        <a:xfrm>
          <a:off x="547200" y="169066080"/>
          <a:ext cx="104724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142</xdr:row>
      <xdr:rowOff>0</xdr:rowOff>
    </xdr:from>
    <xdr:to>
      <xdr:col>1</xdr:col>
      <xdr:colOff>1199520</xdr:colOff>
      <xdr:row>142</xdr:row>
      <xdr:rowOff>360</xdr:rowOff>
    </xdr:to>
    <xdr:pic>
      <xdr:nvPicPr>
        <xdr:cNvPr id="26" name="Рисунок 542" descr="9785000336885.jpg"/>
        <xdr:cNvPicPr/>
      </xdr:nvPicPr>
      <xdr:blipFill>
        <a:blip r:embed="rId26"/>
        <a:stretch/>
      </xdr:blipFill>
      <xdr:spPr>
        <a:xfrm>
          <a:off x="509040" y="173304720"/>
          <a:ext cx="1066320" cy="3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143</xdr:row>
      <xdr:rowOff>28440</xdr:rowOff>
    </xdr:from>
    <xdr:to>
      <xdr:col>1</xdr:col>
      <xdr:colOff>1228680</xdr:colOff>
      <xdr:row>143</xdr:row>
      <xdr:rowOff>1371240</xdr:rowOff>
    </xdr:to>
    <xdr:pic>
      <xdr:nvPicPr>
        <xdr:cNvPr id="27" name="Рисунок 545" descr="9785000336304.jpg"/>
        <xdr:cNvPicPr/>
      </xdr:nvPicPr>
      <xdr:blipFill>
        <a:blip r:embed="rId27"/>
        <a:stretch/>
      </xdr:blipFill>
      <xdr:spPr>
        <a:xfrm>
          <a:off x="490320" y="174190680"/>
          <a:ext cx="1114200" cy="1342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144</xdr:row>
      <xdr:rowOff>38160</xdr:rowOff>
    </xdr:from>
    <xdr:to>
      <xdr:col>1</xdr:col>
      <xdr:colOff>1228320</xdr:colOff>
      <xdr:row>144</xdr:row>
      <xdr:rowOff>1400040</xdr:rowOff>
    </xdr:to>
    <xdr:pic>
      <xdr:nvPicPr>
        <xdr:cNvPr id="28" name="Рисунок 546" descr="9785000336274.jpg"/>
        <xdr:cNvPicPr/>
      </xdr:nvPicPr>
      <xdr:blipFill>
        <a:blip r:embed="rId28"/>
        <a:stretch/>
      </xdr:blipFill>
      <xdr:spPr>
        <a:xfrm>
          <a:off x="480600" y="175619520"/>
          <a:ext cx="11235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145</xdr:row>
      <xdr:rowOff>28440</xdr:rowOff>
    </xdr:from>
    <xdr:to>
      <xdr:col>1</xdr:col>
      <xdr:colOff>1228320</xdr:colOff>
      <xdr:row>145</xdr:row>
      <xdr:rowOff>1390320</xdr:rowOff>
    </xdr:to>
    <xdr:pic>
      <xdr:nvPicPr>
        <xdr:cNvPr id="29" name="Рисунок 547" descr="9785000336281.jpg"/>
        <xdr:cNvPicPr/>
      </xdr:nvPicPr>
      <xdr:blipFill>
        <a:blip r:embed="rId29"/>
        <a:stretch/>
      </xdr:blipFill>
      <xdr:spPr>
        <a:xfrm>
          <a:off x="480600" y="177028920"/>
          <a:ext cx="11235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146</xdr:row>
      <xdr:rowOff>9360</xdr:rowOff>
    </xdr:from>
    <xdr:to>
      <xdr:col>1</xdr:col>
      <xdr:colOff>1228680</xdr:colOff>
      <xdr:row>146</xdr:row>
      <xdr:rowOff>1389960</xdr:rowOff>
    </xdr:to>
    <xdr:pic>
      <xdr:nvPicPr>
        <xdr:cNvPr id="30" name="Рисунок 548" descr="9785000336267.jpg"/>
        <xdr:cNvPicPr/>
      </xdr:nvPicPr>
      <xdr:blipFill>
        <a:blip r:embed="rId30"/>
        <a:stretch/>
      </xdr:blipFill>
      <xdr:spPr>
        <a:xfrm>
          <a:off x="471240" y="178428960"/>
          <a:ext cx="113328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148</xdr:row>
      <xdr:rowOff>0</xdr:rowOff>
    </xdr:from>
    <xdr:to>
      <xdr:col>1</xdr:col>
      <xdr:colOff>1256760</xdr:colOff>
      <xdr:row>148</xdr:row>
      <xdr:rowOff>1399680</xdr:rowOff>
    </xdr:to>
    <xdr:pic>
      <xdr:nvPicPr>
        <xdr:cNvPr id="31" name="Рисунок 550" descr="9785000336311.jpg"/>
        <xdr:cNvPicPr/>
      </xdr:nvPicPr>
      <xdr:blipFill>
        <a:blip r:embed="rId31"/>
        <a:stretch/>
      </xdr:blipFill>
      <xdr:spPr>
        <a:xfrm>
          <a:off x="480600" y="181258200"/>
          <a:ext cx="115200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149</xdr:row>
      <xdr:rowOff>19080</xdr:rowOff>
    </xdr:from>
    <xdr:to>
      <xdr:col>1</xdr:col>
      <xdr:colOff>1228320</xdr:colOff>
      <xdr:row>149</xdr:row>
      <xdr:rowOff>1380960</xdr:rowOff>
    </xdr:to>
    <xdr:pic>
      <xdr:nvPicPr>
        <xdr:cNvPr id="32" name="Рисунок 551" descr="9785000336328.jpg"/>
        <xdr:cNvPicPr/>
      </xdr:nvPicPr>
      <xdr:blipFill>
        <a:blip r:embed="rId32"/>
        <a:stretch/>
      </xdr:blipFill>
      <xdr:spPr>
        <a:xfrm>
          <a:off x="480600" y="182696400"/>
          <a:ext cx="11235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150</xdr:row>
      <xdr:rowOff>0</xdr:rowOff>
    </xdr:from>
    <xdr:to>
      <xdr:col>1</xdr:col>
      <xdr:colOff>1238040</xdr:colOff>
      <xdr:row>150</xdr:row>
      <xdr:rowOff>1380600</xdr:rowOff>
    </xdr:to>
    <xdr:pic>
      <xdr:nvPicPr>
        <xdr:cNvPr id="33" name="Рисунок 552" descr="9785000336335.jpg"/>
        <xdr:cNvPicPr/>
      </xdr:nvPicPr>
      <xdr:blipFill>
        <a:blip r:embed="rId33"/>
        <a:stretch/>
      </xdr:blipFill>
      <xdr:spPr>
        <a:xfrm>
          <a:off x="480600" y="184096800"/>
          <a:ext cx="113328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93</xdr:row>
      <xdr:rowOff>38160</xdr:rowOff>
    </xdr:from>
    <xdr:to>
      <xdr:col>1</xdr:col>
      <xdr:colOff>1199880</xdr:colOff>
      <xdr:row>93</xdr:row>
      <xdr:rowOff>1342800</xdr:rowOff>
    </xdr:to>
    <xdr:pic>
      <xdr:nvPicPr>
        <xdr:cNvPr id="34" name="Рисунок 555" descr="9785912828881.jpg"/>
        <xdr:cNvPicPr/>
      </xdr:nvPicPr>
      <xdr:blipFill>
        <a:blip r:embed="rId34"/>
        <a:stretch/>
      </xdr:blipFill>
      <xdr:spPr>
        <a:xfrm>
          <a:off x="556920" y="106563240"/>
          <a:ext cx="1018800" cy="13046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94</xdr:row>
      <xdr:rowOff>19080</xdr:rowOff>
    </xdr:from>
    <xdr:to>
      <xdr:col>1</xdr:col>
      <xdr:colOff>1180440</xdr:colOff>
      <xdr:row>94</xdr:row>
      <xdr:rowOff>1380960</xdr:rowOff>
    </xdr:to>
    <xdr:pic>
      <xdr:nvPicPr>
        <xdr:cNvPr id="35" name="Рисунок 556" descr="9785000335468.jpg"/>
        <xdr:cNvPicPr/>
      </xdr:nvPicPr>
      <xdr:blipFill>
        <a:blip r:embed="rId35"/>
        <a:stretch/>
      </xdr:blipFill>
      <xdr:spPr>
        <a:xfrm>
          <a:off x="509040" y="107963280"/>
          <a:ext cx="104724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95</xdr:row>
      <xdr:rowOff>38160</xdr:rowOff>
    </xdr:from>
    <xdr:to>
      <xdr:col>1</xdr:col>
      <xdr:colOff>1190160</xdr:colOff>
      <xdr:row>95</xdr:row>
      <xdr:rowOff>1400040</xdr:rowOff>
    </xdr:to>
    <xdr:pic>
      <xdr:nvPicPr>
        <xdr:cNvPr id="36" name="Рисунок 557" descr="9785000335277.jpg"/>
        <xdr:cNvPicPr/>
      </xdr:nvPicPr>
      <xdr:blipFill>
        <a:blip r:embed="rId36"/>
        <a:stretch/>
      </xdr:blipFill>
      <xdr:spPr>
        <a:xfrm>
          <a:off x="509040" y="109401840"/>
          <a:ext cx="10569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96</xdr:row>
      <xdr:rowOff>38160</xdr:rowOff>
    </xdr:from>
    <xdr:to>
      <xdr:col>1</xdr:col>
      <xdr:colOff>1190160</xdr:colOff>
      <xdr:row>96</xdr:row>
      <xdr:rowOff>1400040</xdr:rowOff>
    </xdr:to>
    <xdr:pic>
      <xdr:nvPicPr>
        <xdr:cNvPr id="37" name="Рисунок 558" descr="9785000335284.jpg"/>
        <xdr:cNvPicPr/>
      </xdr:nvPicPr>
      <xdr:blipFill>
        <a:blip r:embed="rId37"/>
        <a:stretch/>
      </xdr:blipFill>
      <xdr:spPr>
        <a:xfrm>
          <a:off x="509040" y="110820960"/>
          <a:ext cx="10569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97</xdr:row>
      <xdr:rowOff>19080</xdr:rowOff>
    </xdr:from>
    <xdr:to>
      <xdr:col>1</xdr:col>
      <xdr:colOff>1161720</xdr:colOff>
      <xdr:row>97</xdr:row>
      <xdr:rowOff>1390320</xdr:rowOff>
    </xdr:to>
    <xdr:pic>
      <xdr:nvPicPr>
        <xdr:cNvPr id="38" name="Рисунок 559" descr="9785912828874.jpg"/>
        <xdr:cNvPicPr/>
      </xdr:nvPicPr>
      <xdr:blipFill>
        <a:blip r:embed="rId38"/>
        <a:stretch/>
      </xdr:blipFill>
      <xdr:spPr>
        <a:xfrm>
          <a:off x="480600" y="112221000"/>
          <a:ext cx="105696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98</xdr:row>
      <xdr:rowOff>9360</xdr:rowOff>
    </xdr:from>
    <xdr:to>
      <xdr:col>1</xdr:col>
      <xdr:colOff>1199520</xdr:colOff>
      <xdr:row>98</xdr:row>
      <xdr:rowOff>1389960</xdr:rowOff>
    </xdr:to>
    <xdr:pic>
      <xdr:nvPicPr>
        <xdr:cNvPr id="39" name="Рисунок 560" descr="9785000335451.jpg"/>
        <xdr:cNvPicPr/>
      </xdr:nvPicPr>
      <xdr:blipFill>
        <a:blip r:embed="rId39"/>
        <a:stretch/>
      </xdr:blipFill>
      <xdr:spPr>
        <a:xfrm>
          <a:off x="509040" y="113630400"/>
          <a:ext cx="10663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99</xdr:row>
      <xdr:rowOff>28440</xdr:rowOff>
    </xdr:from>
    <xdr:to>
      <xdr:col>1</xdr:col>
      <xdr:colOff>1199880</xdr:colOff>
      <xdr:row>99</xdr:row>
      <xdr:rowOff>1390320</xdr:rowOff>
    </xdr:to>
    <xdr:pic>
      <xdr:nvPicPr>
        <xdr:cNvPr id="40" name="Рисунок 561" descr="9785912828867.jpg"/>
        <xdr:cNvPicPr/>
      </xdr:nvPicPr>
      <xdr:blipFill>
        <a:blip r:embed="rId40"/>
        <a:stretch/>
      </xdr:blipFill>
      <xdr:spPr>
        <a:xfrm>
          <a:off x="518760" y="115068960"/>
          <a:ext cx="10569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100</xdr:row>
      <xdr:rowOff>38160</xdr:rowOff>
    </xdr:from>
    <xdr:to>
      <xdr:col>1</xdr:col>
      <xdr:colOff>1218600</xdr:colOff>
      <xdr:row>100</xdr:row>
      <xdr:rowOff>1400040</xdr:rowOff>
    </xdr:to>
    <xdr:pic>
      <xdr:nvPicPr>
        <xdr:cNvPr id="41" name="Рисунок 562" descr="9785912828591.jpg"/>
        <xdr:cNvPicPr/>
      </xdr:nvPicPr>
      <xdr:blipFill>
        <a:blip r:embed="rId41"/>
        <a:stretch/>
      </xdr:blipFill>
      <xdr:spPr>
        <a:xfrm>
          <a:off x="547200" y="116497800"/>
          <a:ext cx="104724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152</xdr:row>
      <xdr:rowOff>66600</xdr:rowOff>
    </xdr:from>
    <xdr:to>
      <xdr:col>1</xdr:col>
      <xdr:colOff>1285560</xdr:colOff>
      <xdr:row>152</xdr:row>
      <xdr:rowOff>904320</xdr:rowOff>
    </xdr:to>
    <xdr:pic>
      <xdr:nvPicPr>
        <xdr:cNvPr id="42" name="Рисунок 569" descr="9785912828294.jpg"/>
        <xdr:cNvPicPr/>
      </xdr:nvPicPr>
      <xdr:blipFill>
        <a:blip r:embed="rId42"/>
        <a:stretch/>
      </xdr:blipFill>
      <xdr:spPr>
        <a:xfrm>
          <a:off x="423360" y="186277680"/>
          <a:ext cx="1238040" cy="8377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153</xdr:row>
      <xdr:rowOff>28440</xdr:rowOff>
    </xdr:from>
    <xdr:to>
      <xdr:col>1</xdr:col>
      <xdr:colOff>1285560</xdr:colOff>
      <xdr:row>153</xdr:row>
      <xdr:rowOff>875880</xdr:rowOff>
    </xdr:to>
    <xdr:pic>
      <xdr:nvPicPr>
        <xdr:cNvPr id="43" name="Рисунок 571" descr="9785912823770.jpg"/>
        <xdr:cNvPicPr/>
      </xdr:nvPicPr>
      <xdr:blipFill>
        <a:blip r:embed="rId43"/>
        <a:stretch/>
      </xdr:blipFill>
      <xdr:spPr>
        <a:xfrm>
          <a:off x="404280" y="187173000"/>
          <a:ext cx="1257120" cy="8474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57240</xdr:colOff>
      <xdr:row>161</xdr:row>
      <xdr:rowOff>66600</xdr:rowOff>
    </xdr:from>
    <xdr:to>
      <xdr:col>1</xdr:col>
      <xdr:colOff>1285560</xdr:colOff>
      <xdr:row>161</xdr:row>
      <xdr:rowOff>914040</xdr:rowOff>
    </xdr:to>
    <xdr:pic>
      <xdr:nvPicPr>
        <xdr:cNvPr id="44" name="Рисунок 576" descr="9785912828317.jpg"/>
        <xdr:cNvPicPr/>
      </xdr:nvPicPr>
      <xdr:blipFill>
        <a:blip r:embed="rId44"/>
        <a:stretch/>
      </xdr:blipFill>
      <xdr:spPr>
        <a:xfrm>
          <a:off x="433080" y="194345640"/>
          <a:ext cx="1228320" cy="8474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102</xdr:row>
      <xdr:rowOff>57240</xdr:rowOff>
    </xdr:from>
    <xdr:to>
      <xdr:col>1</xdr:col>
      <xdr:colOff>1199880</xdr:colOff>
      <xdr:row>102</xdr:row>
      <xdr:rowOff>1419120</xdr:rowOff>
    </xdr:to>
    <xdr:pic>
      <xdr:nvPicPr>
        <xdr:cNvPr id="45" name="Рисунок 577" descr="9785912825637.jpg"/>
        <xdr:cNvPicPr/>
      </xdr:nvPicPr>
      <xdr:blipFill>
        <a:blip r:embed="rId45"/>
        <a:stretch/>
      </xdr:blipFill>
      <xdr:spPr>
        <a:xfrm>
          <a:off x="585360" y="118698120"/>
          <a:ext cx="9903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104</xdr:row>
      <xdr:rowOff>9360</xdr:rowOff>
    </xdr:from>
    <xdr:to>
      <xdr:col>1</xdr:col>
      <xdr:colOff>1199880</xdr:colOff>
      <xdr:row>104</xdr:row>
      <xdr:rowOff>1380600</xdr:rowOff>
    </xdr:to>
    <xdr:pic>
      <xdr:nvPicPr>
        <xdr:cNvPr id="46" name="Рисунок 579" descr="9785912825644.jpg"/>
        <xdr:cNvPicPr/>
      </xdr:nvPicPr>
      <xdr:blipFill>
        <a:blip r:embed="rId46"/>
        <a:stretch/>
      </xdr:blipFill>
      <xdr:spPr>
        <a:xfrm>
          <a:off x="556920" y="121488840"/>
          <a:ext cx="10188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105</xdr:row>
      <xdr:rowOff>38160</xdr:rowOff>
    </xdr:from>
    <xdr:to>
      <xdr:col>1</xdr:col>
      <xdr:colOff>1199880</xdr:colOff>
      <xdr:row>105</xdr:row>
      <xdr:rowOff>1400040</xdr:rowOff>
    </xdr:to>
    <xdr:pic>
      <xdr:nvPicPr>
        <xdr:cNvPr id="47" name="Рисунок 580" descr="9785912825651.jpg"/>
        <xdr:cNvPicPr/>
      </xdr:nvPicPr>
      <xdr:blipFill>
        <a:blip r:embed="rId47"/>
        <a:stretch/>
      </xdr:blipFill>
      <xdr:spPr>
        <a:xfrm>
          <a:off x="585360" y="122936760"/>
          <a:ext cx="9903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107</xdr:row>
      <xdr:rowOff>19080</xdr:rowOff>
    </xdr:from>
    <xdr:to>
      <xdr:col>1</xdr:col>
      <xdr:colOff>1218960</xdr:colOff>
      <xdr:row>107</xdr:row>
      <xdr:rowOff>1418760</xdr:rowOff>
    </xdr:to>
    <xdr:pic>
      <xdr:nvPicPr>
        <xdr:cNvPr id="48" name="Рисунок 584" descr="9785912825767.jpg"/>
        <xdr:cNvPicPr/>
      </xdr:nvPicPr>
      <xdr:blipFill>
        <a:blip r:embed="rId48"/>
        <a:stretch/>
      </xdr:blipFill>
      <xdr:spPr>
        <a:xfrm>
          <a:off x="556920" y="125755920"/>
          <a:ext cx="103788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237960</xdr:colOff>
      <xdr:row>108</xdr:row>
      <xdr:rowOff>28440</xdr:rowOff>
    </xdr:from>
    <xdr:to>
      <xdr:col>1</xdr:col>
      <xdr:colOff>1228320</xdr:colOff>
      <xdr:row>108</xdr:row>
      <xdr:rowOff>1390320</xdr:rowOff>
    </xdr:to>
    <xdr:pic>
      <xdr:nvPicPr>
        <xdr:cNvPr id="49" name="Рисунок 585" descr="9785912825774.jpg"/>
        <xdr:cNvPicPr/>
      </xdr:nvPicPr>
      <xdr:blipFill>
        <a:blip r:embed="rId49"/>
        <a:stretch/>
      </xdr:blipFill>
      <xdr:spPr>
        <a:xfrm>
          <a:off x="613800" y="127184760"/>
          <a:ext cx="9903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109</xdr:row>
      <xdr:rowOff>0</xdr:rowOff>
    </xdr:from>
    <xdr:to>
      <xdr:col>1</xdr:col>
      <xdr:colOff>1228320</xdr:colOff>
      <xdr:row>109</xdr:row>
      <xdr:rowOff>1380600</xdr:rowOff>
    </xdr:to>
    <xdr:pic>
      <xdr:nvPicPr>
        <xdr:cNvPr id="50" name="Рисунок 586" descr="9785912825781.jpg"/>
        <xdr:cNvPicPr/>
      </xdr:nvPicPr>
      <xdr:blipFill>
        <a:blip r:embed="rId50"/>
        <a:stretch/>
      </xdr:blipFill>
      <xdr:spPr>
        <a:xfrm>
          <a:off x="585360" y="128575440"/>
          <a:ext cx="10188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192</xdr:row>
      <xdr:rowOff>57240</xdr:rowOff>
    </xdr:from>
    <xdr:to>
      <xdr:col>1</xdr:col>
      <xdr:colOff>1285560</xdr:colOff>
      <xdr:row>192</xdr:row>
      <xdr:rowOff>1295280</xdr:rowOff>
    </xdr:to>
    <xdr:pic>
      <xdr:nvPicPr>
        <xdr:cNvPr id="51" name="Рисунок 984" descr="Маленький утёнок 9785000337356.jpg"/>
        <xdr:cNvPicPr/>
      </xdr:nvPicPr>
      <xdr:blipFill>
        <a:blip r:embed="rId51"/>
        <a:stretch/>
      </xdr:blipFill>
      <xdr:spPr>
        <a:xfrm>
          <a:off x="394920" y="233512560"/>
          <a:ext cx="1266480" cy="1238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191</xdr:row>
      <xdr:rowOff>85680</xdr:rowOff>
    </xdr:from>
    <xdr:to>
      <xdr:col>1</xdr:col>
      <xdr:colOff>1285560</xdr:colOff>
      <xdr:row>191</xdr:row>
      <xdr:rowOff>1294920</xdr:rowOff>
    </xdr:to>
    <xdr:pic>
      <xdr:nvPicPr>
        <xdr:cNvPr id="52" name="Рисунок 876" descr="9785000336801.jpg"/>
        <xdr:cNvPicPr/>
      </xdr:nvPicPr>
      <xdr:blipFill>
        <a:blip r:embed="rId52"/>
        <a:stretch/>
      </xdr:blipFill>
      <xdr:spPr>
        <a:xfrm>
          <a:off x="414000" y="232121520"/>
          <a:ext cx="1247400" cy="1209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195</xdr:row>
      <xdr:rowOff>85680</xdr:rowOff>
    </xdr:from>
    <xdr:to>
      <xdr:col>1</xdr:col>
      <xdr:colOff>1362600</xdr:colOff>
      <xdr:row>195</xdr:row>
      <xdr:rowOff>1356840</xdr:rowOff>
    </xdr:to>
    <xdr:pic>
      <xdr:nvPicPr>
        <xdr:cNvPr id="53" name="Рисунок 860" descr="9785000336786.jpg"/>
        <xdr:cNvPicPr/>
      </xdr:nvPicPr>
      <xdr:blipFill>
        <a:blip r:embed="rId53"/>
        <a:stretch/>
      </xdr:blipFill>
      <xdr:spPr>
        <a:xfrm>
          <a:off x="414000" y="237798720"/>
          <a:ext cx="1324440" cy="12711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205</xdr:row>
      <xdr:rowOff>0</xdr:rowOff>
    </xdr:from>
    <xdr:to>
      <xdr:col>1</xdr:col>
      <xdr:colOff>1238040</xdr:colOff>
      <xdr:row>205</xdr:row>
      <xdr:rowOff>1399680</xdr:rowOff>
    </xdr:to>
    <xdr:pic>
      <xdr:nvPicPr>
        <xdr:cNvPr id="54" name="Рисунок 295" descr="9785912823411.jpg"/>
        <xdr:cNvPicPr/>
      </xdr:nvPicPr>
      <xdr:blipFill>
        <a:blip r:embed="rId54"/>
        <a:stretch/>
      </xdr:blipFill>
      <xdr:spPr>
        <a:xfrm>
          <a:off x="518760" y="251381160"/>
          <a:ext cx="10951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201</xdr:row>
      <xdr:rowOff>9360</xdr:rowOff>
    </xdr:from>
    <xdr:to>
      <xdr:col>1</xdr:col>
      <xdr:colOff>1266480</xdr:colOff>
      <xdr:row>201</xdr:row>
      <xdr:rowOff>1419120</xdr:rowOff>
    </xdr:to>
    <xdr:pic>
      <xdr:nvPicPr>
        <xdr:cNvPr id="55" name="Рисунок 299" descr="9785000335079.jpg"/>
        <xdr:cNvPicPr/>
      </xdr:nvPicPr>
      <xdr:blipFill>
        <a:blip r:embed="rId55"/>
        <a:stretch/>
      </xdr:blipFill>
      <xdr:spPr>
        <a:xfrm>
          <a:off x="547200" y="245713680"/>
          <a:ext cx="1095120" cy="14097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203</xdr:row>
      <xdr:rowOff>9360</xdr:rowOff>
    </xdr:from>
    <xdr:to>
      <xdr:col>1</xdr:col>
      <xdr:colOff>1199880</xdr:colOff>
      <xdr:row>203</xdr:row>
      <xdr:rowOff>1389960</xdr:rowOff>
    </xdr:to>
    <xdr:pic>
      <xdr:nvPicPr>
        <xdr:cNvPr id="56" name="Рисунок 303" descr="9785000335062.jpg"/>
        <xdr:cNvPicPr/>
      </xdr:nvPicPr>
      <xdr:blipFill>
        <a:blip r:embed="rId56"/>
        <a:stretch/>
      </xdr:blipFill>
      <xdr:spPr>
        <a:xfrm>
          <a:off x="490320" y="248552280"/>
          <a:ext cx="10854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204</xdr:row>
      <xdr:rowOff>9360</xdr:rowOff>
    </xdr:from>
    <xdr:to>
      <xdr:col>1</xdr:col>
      <xdr:colOff>1218600</xdr:colOff>
      <xdr:row>204</xdr:row>
      <xdr:rowOff>1419120</xdr:rowOff>
    </xdr:to>
    <xdr:pic>
      <xdr:nvPicPr>
        <xdr:cNvPr id="57" name="Рисунок 305" descr="9785912826337.jpg"/>
        <xdr:cNvPicPr/>
      </xdr:nvPicPr>
      <xdr:blipFill>
        <a:blip r:embed="rId57"/>
        <a:stretch/>
      </xdr:blipFill>
      <xdr:spPr>
        <a:xfrm>
          <a:off x="509040" y="249971400"/>
          <a:ext cx="1085400" cy="14097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206</xdr:row>
      <xdr:rowOff>9360</xdr:rowOff>
    </xdr:from>
    <xdr:to>
      <xdr:col>1</xdr:col>
      <xdr:colOff>1247400</xdr:colOff>
      <xdr:row>206</xdr:row>
      <xdr:rowOff>1409040</xdr:rowOff>
    </xdr:to>
    <xdr:pic>
      <xdr:nvPicPr>
        <xdr:cNvPr id="58" name="Рисунок 307" descr="9785000335093.jpg"/>
        <xdr:cNvPicPr/>
      </xdr:nvPicPr>
      <xdr:blipFill>
        <a:blip r:embed="rId58"/>
        <a:stretch/>
      </xdr:blipFill>
      <xdr:spPr>
        <a:xfrm>
          <a:off x="547200" y="252810000"/>
          <a:ext cx="107604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207</xdr:row>
      <xdr:rowOff>0</xdr:rowOff>
    </xdr:from>
    <xdr:to>
      <xdr:col>1</xdr:col>
      <xdr:colOff>1228320</xdr:colOff>
      <xdr:row>207</xdr:row>
      <xdr:rowOff>1399680</xdr:rowOff>
    </xdr:to>
    <xdr:pic>
      <xdr:nvPicPr>
        <xdr:cNvPr id="59" name="Рисунок 309" descr="9785912826535.jpg"/>
        <xdr:cNvPicPr/>
      </xdr:nvPicPr>
      <xdr:blipFill>
        <a:blip r:embed="rId59"/>
        <a:stretch/>
      </xdr:blipFill>
      <xdr:spPr>
        <a:xfrm>
          <a:off x="509040" y="254219760"/>
          <a:ext cx="10951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208</xdr:row>
      <xdr:rowOff>9360</xdr:rowOff>
    </xdr:from>
    <xdr:to>
      <xdr:col>1</xdr:col>
      <xdr:colOff>1209240</xdr:colOff>
      <xdr:row>208</xdr:row>
      <xdr:rowOff>1409040</xdr:rowOff>
    </xdr:to>
    <xdr:pic>
      <xdr:nvPicPr>
        <xdr:cNvPr id="60" name="Рисунок 310" descr="9785912825071.jpg"/>
        <xdr:cNvPicPr/>
      </xdr:nvPicPr>
      <xdr:blipFill>
        <a:blip r:embed="rId60"/>
        <a:stretch/>
      </xdr:blipFill>
      <xdr:spPr>
        <a:xfrm>
          <a:off x="547200" y="255648240"/>
          <a:ext cx="103788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209</xdr:row>
      <xdr:rowOff>0</xdr:rowOff>
    </xdr:from>
    <xdr:to>
      <xdr:col>1</xdr:col>
      <xdr:colOff>1199880</xdr:colOff>
      <xdr:row>209</xdr:row>
      <xdr:rowOff>1418760</xdr:rowOff>
    </xdr:to>
    <xdr:pic>
      <xdr:nvPicPr>
        <xdr:cNvPr id="61" name="Рисунок 311" descr="9785000336519.jpg"/>
        <xdr:cNvPicPr/>
      </xdr:nvPicPr>
      <xdr:blipFill>
        <a:blip r:embed="rId61"/>
        <a:stretch/>
      </xdr:blipFill>
      <xdr:spPr>
        <a:xfrm>
          <a:off x="471240" y="257058000"/>
          <a:ext cx="1104480" cy="14187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210</xdr:row>
      <xdr:rowOff>0</xdr:rowOff>
    </xdr:from>
    <xdr:to>
      <xdr:col>1</xdr:col>
      <xdr:colOff>1161720</xdr:colOff>
      <xdr:row>210</xdr:row>
      <xdr:rowOff>1380600</xdr:rowOff>
    </xdr:to>
    <xdr:pic>
      <xdr:nvPicPr>
        <xdr:cNvPr id="62" name="Рисунок 313" descr="9785912824760.jpg"/>
        <xdr:cNvPicPr/>
      </xdr:nvPicPr>
      <xdr:blipFill>
        <a:blip r:embed="rId62"/>
        <a:stretch/>
      </xdr:blipFill>
      <xdr:spPr>
        <a:xfrm>
          <a:off x="480600" y="258477480"/>
          <a:ext cx="105696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211</xdr:row>
      <xdr:rowOff>0</xdr:rowOff>
    </xdr:from>
    <xdr:to>
      <xdr:col>1</xdr:col>
      <xdr:colOff>1161720</xdr:colOff>
      <xdr:row>211</xdr:row>
      <xdr:rowOff>1409400</xdr:rowOff>
    </xdr:to>
    <xdr:pic>
      <xdr:nvPicPr>
        <xdr:cNvPr id="63" name="Рисунок 314" descr="9785912825088.jpg"/>
        <xdr:cNvPicPr/>
      </xdr:nvPicPr>
      <xdr:blipFill>
        <a:blip r:embed="rId63"/>
        <a:stretch/>
      </xdr:blipFill>
      <xdr:spPr>
        <a:xfrm>
          <a:off x="480600" y="259896600"/>
          <a:ext cx="1056960" cy="1409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212</xdr:row>
      <xdr:rowOff>0</xdr:rowOff>
    </xdr:from>
    <xdr:to>
      <xdr:col>1</xdr:col>
      <xdr:colOff>1190520</xdr:colOff>
      <xdr:row>212</xdr:row>
      <xdr:rowOff>360</xdr:rowOff>
    </xdr:to>
    <xdr:pic>
      <xdr:nvPicPr>
        <xdr:cNvPr id="64" name="Рисунок 315" descr="9785000336526.jpg"/>
        <xdr:cNvPicPr/>
      </xdr:nvPicPr>
      <xdr:blipFill>
        <a:blip r:embed="rId64"/>
        <a:stretch/>
      </xdr:blipFill>
      <xdr:spPr>
        <a:xfrm>
          <a:off x="471240" y="261315720"/>
          <a:ext cx="1095120" cy="3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212</xdr:row>
      <xdr:rowOff>28440</xdr:rowOff>
    </xdr:from>
    <xdr:to>
      <xdr:col>1</xdr:col>
      <xdr:colOff>1180800</xdr:colOff>
      <xdr:row>212</xdr:row>
      <xdr:rowOff>1409040</xdr:rowOff>
    </xdr:to>
    <xdr:pic>
      <xdr:nvPicPr>
        <xdr:cNvPr id="65" name="Рисунок 316" descr="9785000336502.jpg"/>
        <xdr:cNvPicPr/>
      </xdr:nvPicPr>
      <xdr:blipFill>
        <a:blip r:embed="rId65"/>
        <a:stretch/>
      </xdr:blipFill>
      <xdr:spPr>
        <a:xfrm>
          <a:off x="471240" y="261344160"/>
          <a:ext cx="10854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213</xdr:row>
      <xdr:rowOff>28440</xdr:rowOff>
    </xdr:from>
    <xdr:to>
      <xdr:col>1</xdr:col>
      <xdr:colOff>1190160</xdr:colOff>
      <xdr:row>213</xdr:row>
      <xdr:rowOff>1390320</xdr:rowOff>
    </xdr:to>
    <xdr:pic>
      <xdr:nvPicPr>
        <xdr:cNvPr id="66" name="Рисунок 318" descr="9785912826511.jpg"/>
        <xdr:cNvPicPr/>
      </xdr:nvPicPr>
      <xdr:blipFill>
        <a:blip r:embed="rId66"/>
        <a:stretch/>
      </xdr:blipFill>
      <xdr:spPr>
        <a:xfrm>
          <a:off x="509040" y="262763640"/>
          <a:ext cx="10569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214</xdr:row>
      <xdr:rowOff>0</xdr:rowOff>
    </xdr:from>
    <xdr:to>
      <xdr:col>1</xdr:col>
      <xdr:colOff>1199520</xdr:colOff>
      <xdr:row>214</xdr:row>
      <xdr:rowOff>1399680</xdr:rowOff>
    </xdr:to>
    <xdr:pic>
      <xdr:nvPicPr>
        <xdr:cNvPr id="67" name="Рисунок 320" descr="9785912822650.jpg"/>
        <xdr:cNvPicPr/>
      </xdr:nvPicPr>
      <xdr:blipFill>
        <a:blip r:embed="rId67"/>
        <a:stretch/>
      </xdr:blipFill>
      <xdr:spPr>
        <a:xfrm>
          <a:off x="509040" y="264154320"/>
          <a:ext cx="10663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215</xdr:row>
      <xdr:rowOff>38160</xdr:rowOff>
    </xdr:from>
    <xdr:to>
      <xdr:col>1</xdr:col>
      <xdr:colOff>1199880</xdr:colOff>
      <xdr:row>215</xdr:row>
      <xdr:rowOff>1418760</xdr:rowOff>
    </xdr:to>
    <xdr:pic>
      <xdr:nvPicPr>
        <xdr:cNvPr id="68" name="Рисунок 321" descr="9785912822643.jpg"/>
        <xdr:cNvPicPr/>
      </xdr:nvPicPr>
      <xdr:blipFill>
        <a:blip r:embed="rId68"/>
        <a:stretch/>
      </xdr:blipFill>
      <xdr:spPr>
        <a:xfrm>
          <a:off x="480600" y="265611600"/>
          <a:ext cx="10951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205</xdr:row>
      <xdr:rowOff>0</xdr:rowOff>
    </xdr:from>
    <xdr:to>
      <xdr:col>1</xdr:col>
      <xdr:colOff>1199880</xdr:colOff>
      <xdr:row>205</xdr:row>
      <xdr:rowOff>360</xdr:rowOff>
    </xdr:to>
    <xdr:pic>
      <xdr:nvPicPr>
        <xdr:cNvPr id="69" name="Рисунок 862" descr="9785912822636.jpg"/>
        <xdr:cNvPicPr/>
      </xdr:nvPicPr>
      <xdr:blipFill>
        <a:blip r:embed="rId69"/>
        <a:stretch/>
      </xdr:blipFill>
      <xdr:spPr>
        <a:xfrm>
          <a:off x="490320" y="251381160"/>
          <a:ext cx="1085400" cy="3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217</xdr:row>
      <xdr:rowOff>28440</xdr:rowOff>
    </xdr:from>
    <xdr:to>
      <xdr:col>1</xdr:col>
      <xdr:colOff>1161720</xdr:colOff>
      <xdr:row>217</xdr:row>
      <xdr:rowOff>1256760</xdr:rowOff>
    </xdr:to>
    <xdr:pic>
      <xdr:nvPicPr>
        <xdr:cNvPr id="70" name="Рисунок 815" descr="9785912824784.jpg"/>
        <xdr:cNvPicPr/>
      </xdr:nvPicPr>
      <xdr:blipFill>
        <a:blip r:embed="rId70"/>
        <a:stretch/>
      </xdr:blipFill>
      <xdr:spPr>
        <a:xfrm>
          <a:off x="585360" y="267783120"/>
          <a:ext cx="952200" cy="12283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218</xdr:row>
      <xdr:rowOff>38160</xdr:rowOff>
    </xdr:from>
    <xdr:to>
      <xdr:col>1</xdr:col>
      <xdr:colOff>1161720</xdr:colOff>
      <xdr:row>218</xdr:row>
      <xdr:rowOff>1275840</xdr:rowOff>
    </xdr:to>
    <xdr:pic>
      <xdr:nvPicPr>
        <xdr:cNvPr id="71" name="Рисунок 816" descr="9785912826368.jpg"/>
        <xdr:cNvPicPr/>
      </xdr:nvPicPr>
      <xdr:blipFill>
        <a:blip r:embed="rId71"/>
        <a:stretch/>
      </xdr:blipFill>
      <xdr:spPr>
        <a:xfrm>
          <a:off x="585360" y="269069400"/>
          <a:ext cx="952200" cy="1237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219</xdr:row>
      <xdr:rowOff>0</xdr:rowOff>
    </xdr:from>
    <xdr:to>
      <xdr:col>1</xdr:col>
      <xdr:colOff>1161720</xdr:colOff>
      <xdr:row>219</xdr:row>
      <xdr:rowOff>1228320</xdr:rowOff>
    </xdr:to>
    <xdr:pic>
      <xdr:nvPicPr>
        <xdr:cNvPr id="72" name="Рисунок 817" descr="9785912824753.jpg"/>
        <xdr:cNvPicPr/>
      </xdr:nvPicPr>
      <xdr:blipFill>
        <a:blip r:embed="rId72"/>
        <a:stretch/>
      </xdr:blipFill>
      <xdr:spPr>
        <a:xfrm>
          <a:off x="585360" y="270307440"/>
          <a:ext cx="952200" cy="12283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220</xdr:row>
      <xdr:rowOff>28440</xdr:rowOff>
    </xdr:from>
    <xdr:to>
      <xdr:col>1</xdr:col>
      <xdr:colOff>1190520</xdr:colOff>
      <xdr:row>220</xdr:row>
      <xdr:rowOff>1418760</xdr:rowOff>
    </xdr:to>
    <xdr:pic>
      <xdr:nvPicPr>
        <xdr:cNvPr id="73" name="Рисунок 818" descr="9785912822667.jpg"/>
        <xdr:cNvPicPr/>
      </xdr:nvPicPr>
      <xdr:blipFill>
        <a:blip r:embed="rId73"/>
        <a:stretch/>
      </xdr:blipFill>
      <xdr:spPr>
        <a:xfrm>
          <a:off x="556920" y="271612080"/>
          <a:ext cx="1009440" cy="13903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226</xdr:row>
      <xdr:rowOff>28440</xdr:rowOff>
    </xdr:from>
    <xdr:to>
      <xdr:col>1</xdr:col>
      <xdr:colOff>1161720</xdr:colOff>
      <xdr:row>226</xdr:row>
      <xdr:rowOff>1256760</xdr:rowOff>
    </xdr:to>
    <xdr:pic>
      <xdr:nvPicPr>
        <xdr:cNvPr id="74" name="Рисунок 821" descr="9785000335086.jpg"/>
        <xdr:cNvPicPr/>
      </xdr:nvPicPr>
      <xdr:blipFill>
        <a:blip r:embed="rId74"/>
        <a:stretch/>
      </xdr:blipFill>
      <xdr:spPr>
        <a:xfrm>
          <a:off x="585360" y="279699120"/>
          <a:ext cx="952200" cy="12283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227</xdr:row>
      <xdr:rowOff>38160</xdr:rowOff>
    </xdr:from>
    <xdr:to>
      <xdr:col>1</xdr:col>
      <xdr:colOff>1123560</xdr:colOff>
      <xdr:row>227</xdr:row>
      <xdr:rowOff>1257120</xdr:rowOff>
    </xdr:to>
    <xdr:pic>
      <xdr:nvPicPr>
        <xdr:cNvPr id="75" name="Рисунок 822" descr="9785912823312.jpg"/>
        <xdr:cNvPicPr/>
      </xdr:nvPicPr>
      <xdr:blipFill>
        <a:blip r:embed="rId75"/>
        <a:stretch/>
      </xdr:blipFill>
      <xdr:spPr>
        <a:xfrm>
          <a:off x="547200" y="281127960"/>
          <a:ext cx="952200" cy="12189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222</xdr:row>
      <xdr:rowOff>14400</xdr:rowOff>
    </xdr:from>
    <xdr:to>
      <xdr:col>1</xdr:col>
      <xdr:colOff>1161720</xdr:colOff>
      <xdr:row>222</xdr:row>
      <xdr:rowOff>1233360</xdr:rowOff>
    </xdr:to>
    <xdr:pic>
      <xdr:nvPicPr>
        <xdr:cNvPr id="76" name="Рисунок 819" descr="9785912826504.jpg"/>
        <xdr:cNvPicPr/>
      </xdr:nvPicPr>
      <xdr:blipFill>
        <a:blip r:embed="rId76"/>
        <a:stretch/>
      </xdr:blipFill>
      <xdr:spPr>
        <a:xfrm>
          <a:off x="556920" y="274293720"/>
          <a:ext cx="980640" cy="12189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162000</xdr:colOff>
      <xdr:row>223</xdr:row>
      <xdr:rowOff>26280</xdr:rowOff>
    </xdr:from>
    <xdr:to>
      <xdr:col>1</xdr:col>
      <xdr:colOff>1123560</xdr:colOff>
      <xdr:row>223</xdr:row>
      <xdr:rowOff>1235520</xdr:rowOff>
    </xdr:to>
    <xdr:pic>
      <xdr:nvPicPr>
        <xdr:cNvPr id="77" name="Рисунок 820" descr="9785912822636.jpg"/>
        <xdr:cNvPicPr/>
      </xdr:nvPicPr>
      <xdr:blipFill>
        <a:blip r:embed="rId77"/>
        <a:stretch/>
      </xdr:blipFill>
      <xdr:spPr>
        <a:xfrm>
          <a:off x="537840" y="275582160"/>
          <a:ext cx="961560" cy="1209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230</xdr:row>
      <xdr:rowOff>57240</xdr:rowOff>
    </xdr:from>
    <xdr:to>
      <xdr:col>1</xdr:col>
      <xdr:colOff>1285200</xdr:colOff>
      <xdr:row>230</xdr:row>
      <xdr:rowOff>933120</xdr:rowOff>
    </xdr:to>
    <xdr:pic>
      <xdr:nvPicPr>
        <xdr:cNvPr id="78" name="Рисунок 325" descr="9785912821721.jpg"/>
        <xdr:cNvPicPr/>
      </xdr:nvPicPr>
      <xdr:blipFill>
        <a:blip r:embed="rId78"/>
        <a:stretch/>
      </xdr:blipFill>
      <xdr:spPr>
        <a:xfrm>
          <a:off x="385200" y="284166360"/>
          <a:ext cx="1275840" cy="875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232</xdr:row>
      <xdr:rowOff>47520</xdr:rowOff>
    </xdr:from>
    <xdr:to>
      <xdr:col>1</xdr:col>
      <xdr:colOff>1285200</xdr:colOff>
      <xdr:row>232</xdr:row>
      <xdr:rowOff>923400</xdr:rowOff>
    </xdr:to>
    <xdr:pic>
      <xdr:nvPicPr>
        <xdr:cNvPr id="79" name="Рисунок 328" descr="9785000334928.jpg"/>
        <xdr:cNvPicPr/>
      </xdr:nvPicPr>
      <xdr:blipFill>
        <a:blip r:embed="rId79"/>
        <a:stretch/>
      </xdr:blipFill>
      <xdr:spPr>
        <a:xfrm>
          <a:off x="385200" y="286080840"/>
          <a:ext cx="1275840" cy="875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233</xdr:row>
      <xdr:rowOff>57240</xdr:rowOff>
    </xdr:from>
    <xdr:to>
      <xdr:col>1</xdr:col>
      <xdr:colOff>1285200</xdr:colOff>
      <xdr:row>233</xdr:row>
      <xdr:rowOff>933120</xdr:rowOff>
    </xdr:to>
    <xdr:pic>
      <xdr:nvPicPr>
        <xdr:cNvPr id="80" name="Рисунок 330" descr="9785912821783.jpg"/>
        <xdr:cNvPicPr/>
      </xdr:nvPicPr>
      <xdr:blipFill>
        <a:blip r:embed="rId80"/>
        <a:stretch/>
      </xdr:blipFill>
      <xdr:spPr>
        <a:xfrm>
          <a:off x="385200" y="287052480"/>
          <a:ext cx="1275840" cy="875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234</xdr:row>
      <xdr:rowOff>47520</xdr:rowOff>
    </xdr:from>
    <xdr:to>
      <xdr:col>1</xdr:col>
      <xdr:colOff>1285560</xdr:colOff>
      <xdr:row>234</xdr:row>
      <xdr:rowOff>933120</xdr:rowOff>
    </xdr:to>
    <xdr:pic>
      <xdr:nvPicPr>
        <xdr:cNvPr id="81" name="Рисунок 331" descr="9785912821776.jpg"/>
        <xdr:cNvPicPr/>
      </xdr:nvPicPr>
      <xdr:blipFill>
        <a:blip r:embed="rId81"/>
        <a:stretch/>
      </xdr:blipFill>
      <xdr:spPr>
        <a:xfrm>
          <a:off x="394920" y="288004680"/>
          <a:ext cx="1266480" cy="885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235</xdr:row>
      <xdr:rowOff>47520</xdr:rowOff>
    </xdr:from>
    <xdr:to>
      <xdr:col>1</xdr:col>
      <xdr:colOff>1285560</xdr:colOff>
      <xdr:row>235</xdr:row>
      <xdr:rowOff>923400</xdr:rowOff>
    </xdr:to>
    <xdr:pic>
      <xdr:nvPicPr>
        <xdr:cNvPr id="82" name="Рисунок 332" descr="9785000336373.jpg"/>
        <xdr:cNvPicPr/>
      </xdr:nvPicPr>
      <xdr:blipFill>
        <a:blip r:embed="rId82"/>
        <a:stretch/>
      </xdr:blipFill>
      <xdr:spPr>
        <a:xfrm>
          <a:off x="394920" y="288966960"/>
          <a:ext cx="1266480" cy="875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236</xdr:row>
      <xdr:rowOff>47520</xdr:rowOff>
    </xdr:from>
    <xdr:to>
      <xdr:col>1</xdr:col>
      <xdr:colOff>1285200</xdr:colOff>
      <xdr:row>236</xdr:row>
      <xdr:rowOff>894960</xdr:rowOff>
    </xdr:to>
    <xdr:pic>
      <xdr:nvPicPr>
        <xdr:cNvPr id="83" name="Рисунок 333" descr="9785000336366.jpg"/>
        <xdr:cNvPicPr/>
      </xdr:nvPicPr>
      <xdr:blipFill>
        <a:blip r:embed="rId83"/>
        <a:stretch/>
      </xdr:blipFill>
      <xdr:spPr>
        <a:xfrm>
          <a:off x="385200" y="289928880"/>
          <a:ext cx="1275840" cy="8474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237</xdr:row>
      <xdr:rowOff>28440</xdr:rowOff>
    </xdr:from>
    <xdr:to>
      <xdr:col>1</xdr:col>
      <xdr:colOff>1285200</xdr:colOff>
      <xdr:row>237</xdr:row>
      <xdr:rowOff>904320</xdr:rowOff>
    </xdr:to>
    <xdr:pic>
      <xdr:nvPicPr>
        <xdr:cNvPr id="84" name="Рисунок 334" descr="9785000333174.jpg"/>
        <xdr:cNvPicPr/>
      </xdr:nvPicPr>
      <xdr:blipFill>
        <a:blip r:embed="rId84"/>
        <a:stretch/>
      </xdr:blipFill>
      <xdr:spPr>
        <a:xfrm>
          <a:off x="385200" y="290871720"/>
          <a:ext cx="1275840" cy="875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238</xdr:row>
      <xdr:rowOff>9360</xdr:rowOff>
    </xdr:from>
    <xdr:to>
      <xdr:col>2</xdr:col>
      <xdr:colOff>18720</xdr:colOff>
      <xdr:row>238</xdr:row>
      <xdr:rowOff>894960</xdr:rowOff>
    </xdr:to>
    <xdr:pic>
      <xdr:nvPicPr>
        <xdr:cNvPr id="85" name="Рисунок 335" descr="9785912821769.jpg"/>
        <xdr:cNvPicPr/>
      </xdr:nvPicPr>
      <xdr:blipFill>
        <a:blip r:embed="rId85"/>
        <a:stretch/>
      </xdr:blipFill>
      <xdr:spPr>
        <a:xfrm>
          <a:off x="394920" y="291814560"/>
          <a:ext cx="1362600" cy="885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240</xdr:row>
      <xdr:rowOff>47520</xdr:rowOff>
    </xdr:from>
    <xdr:to>
      <xdr:col>1</xdr:col>
      <xdr:colOff>1285560</xdr:colOff>
      <xdr:row>240</xdr:row>
      <xdr:rowOff>923400</xdr:rowOff>
    </xdr:to>
    <xdr:pic>
      <xdr:nvPicPr>
        <xdr:cNvPr id="86" name="Рисунок 336" descr="9785912826948.jpg"/>
        <xdr:cNvPicPr/>
      </xdr:nvPicPr>
      <xdr:blipFill>
        <a:blip r:embed="rId86"/>
        <a:stretch/>
      </xdr:blipFill>
      <xdr:spPr>
        <a:xfrm>
          <a:off x="394920" y="293776920"/>
          <a:ext cx="1266480" cy="875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241</xdr:row>
      <xdr:rowOff>28440</xdr:rowOff>
    </xdr:from>
    <xdr:to>
      <xdr:col>1</xdr:col>
      <xdr:colOff>1285200</xdr:colOff>
      <xdr:row>241</xdr:row>
      <xdr:rowOff>914040</xdr:rowOff>
    </xdr:to>
    <xdr:pic>
      <xdr:nvPicPr>
        <xdr:cNvPr id="87" name="Рисунок 337" descr="9785000336380.jpg"/>
        <xdr:cNvPicPr/>
      </xdr:nvPicPr>
      <xdr:blipFill>
        <a:blip r:embed="rId87"/>
        <a:stretch/>
      </xdr:blipFill>
      <xdr:spPr>
        <a:xfrm>
          <a:off x="385200" y="294719760"/>
          <a:ext cx="1275840" cy="885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242</xdr:row>
      <xdr:rowOff>28440</xdr:rowOff>
    </xdr:from>
    <xdr:to>
      <xdr:col>1</xdr:col>
      <xdr:colOff>1285200</xdr:colOff>
      <xdr:row>242</xdr:row>
      <xdr:rowOff>914040</xdr:rowOff>
    </xdr:to>
    <xdr:pic>
      <xdr:nvPicPr>
        <xdr:cNvPr id="88" name="Рисунок 338" descr="9785912821745.jpg"/>
        <xdr:cNvPicPr/>
      </xdr:nvPicPr>
      <xdr:blipFill>
        <a:blip r:embed="rId88"/>
        <a:stretch/>
      </xdr:blipFill>
      <xdr:spPr>
        <a:xfrm>
          <a:off x="385200" y="295682040"/>
          <a:ext cx="1275840" cy="885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283</xdr:row>
      <xdr:rowOff>9360</xdr:rowOff>
    </xdr:from>
    <xdr:to>
      <xdr:col>1</xdr:col>
      <xdr:colOff>1276200</xdr:colOff>
      <xdr:row>283</xdr:row>
      <xdr:rowOff>1418760</xdr:rowOff>
    </xdr:to>
    <xdr:pic>
      <xdr:nvPicPr>
        <xdr:cNvPr id="89" name="Рисунок 345" descr="9785000337202.jpg"/>
        <xdr:cNvPicPr/>
      </xdr:nvPicPr>
      <xdr:blipFill>
        <a:blip r:embed="rId89"/>
        <a:stretch/>
      </xdr:blipFill>
      <xdr:spPr>
        <a:xfrm>
          <a:off x="471240" y="349403040"/>
          <a:ext cx="1180800" cy="1409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284</xdr:row>
      <xdr:rowOff>57240</xdr:rowOff>
    </xdr:from>
    <xdr:to>
      <xdr:col>1</xdr:col>
      <xdr:colOff>1257120</xdr:colOff>
      <xdr:row>285</xdr:row>
      <xdr:rowOff>9360</xdr:rowOff>
    </xdr:to>
    <xdr:pic>
      <xdr:nvPicPr>
        <xdr:cNvPr id="90" name="Рисунок 346" descr="9785000337219.jpg"/>
        <xdr:cNvPicPr/>
      </xdr:nvPicPr>
      <xdr:blipFill>
        <a:blip r:embed="rId90"/>
        <a:stretch/>
      </xdr:blipFill>
      <xdr:spPr>
        <a:xfrm>
          <a:off x="471240" y="350870040"/>
          <a:ext cx="11617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246</xdr:row>
      <xdr:rowOff>57240</xdr:rowOff>
    </xdr:from>
    <xdr:to>
      <xdr:col>1</xdr:col>
      <xdr:colOff>1257120</xdr:colOff>
      <xdr:row>246</xdr:row>
      <xdr:rowOff>1418040</xdr:rowOff>
    </xdr:to>
    <xdr:pic>
      <xdr:nvPicPr>
        <xdr:cNvPr id="91" name="Рисунок 348" descr="9785000336649.jpg"/>
        <xdr:cNvPicPr/>
      </xdr:nvPicPr>
      <xdr:blipFill>
        <a:blip r:embed="rId91"/>
        <a:stretch/>
      </xdr:blipFill>
      <xdr:spPr>
        <a:xfrm>
          <a:off x="471240" y="299368440"/>
          <a:ext cx="1161720" cy="1360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247</xdr:row>
      <xdr:rowOff>9360</xdr:rowOff>
    </xdr:from>
    <xdr:to>
      <xdr:col>2</xdr:col>
      <xdr:colOff>9360</xdr:colOff>
      <xdr:row>247</xdr:row>
      <xdr:rowOff>1380600</xdr:rowOff>
    </xdr:to>
    <xdr:pic>
      <xdr:nvPicPr>
        <xdr:cNvPr id="92" name="Рисунок 349" descr="9785000336205.jpg"/>
        <xdr:cNvPicPr/>
      </xdr:nvPicPr>
      <xdr:blipFill>
        <a:blip r:embed="rId92"/>
        <a:stretch/>
      </xdr:blipFill>
      <xdr:spPr>
        <a:xfrm>
          <a:off x="490320" y="300739680"/>
          <a:ext cx="12578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249</xdr:row>
      <xdr:rowOff>1409760</xdr:rowOff>
    </xdr:from>
    <xdr:to>
      <xdr:col>1</xdr:col>
      <xdr:colOff>1190160</xdr:colOff>
      <xdr:row>250</xdr:row>
      <xdr:rowOff>1361880</xdr:rowOff>
    </xdr:to>
    <xdr:pic>
      <xdr:nvPicPr>
        <xdr:cNvPr id="93" name="Рисунок 352" descr="9785000336656.jpg"/>
        <xdr:cNvPicPr/>
      </xdr:nvPicPr>
      <xdr:blipFill>
        <a:blip r:embed="rId93"/>
        <a:stretch/>
      </xdr:blipFill>
      <xdr:spPr>
        <a:xfrm>
          <a:off x="394920" y="304978320"/>
          <a:ext cx="1171080" cy="1371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57240</xdr:colOff>
      <xdr:row>253</xdr:row>
      <xdr:rowOff>0</xdr:rowOff>
    </xdr:from>
    <xdr:to>
      <xdr:col>1</xdr:col>
      <xdr:colOff>1228320</xdr:colOff>
      <xdr:row>253</xdr:row>
      <xdr:rowOff>1371240</xdr:rowOff>
    </xdr:to>
    <xdr:pic>
      <xdr:nvPicPr>
        <xdr:cNvPr id="94" name="Рисунок 354" descr="9785000336212.jpg"/>
        <xdr:cNvPicPr/>
      </xdr:nvPicPr>
      <xdr:blipFill>
        <a:blip r:embed="rId94"/>
        <a:stretch/>
      </xdr:blipFill>
      <xdr:spPr>
        <a:xfrm>
          <a:off x="433080" y="309245760"/>
          <a:ext cx="117108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254</xdr:row>
      <xdr:rowOff>9360</xdr:rowOff>
    </xdr:from>
    <xdr:to>
      <xdr:col>1</xdr:col>
      <xdr:colOff>1295280</xdr:colOff>
      <xdr:row>254</xdr:row>
      <xdr:rowOff>1419120</xdr:rowOff>
    </xdr:to>
    <xdr:pic>
      <xdr:nvPicPr>
        <xdr:cNvPr id="95" name="Рисунок 356" descr="9785000336663.jpg"/>
        <xdr:cNvPicPr/>
      </xdr:nvPicPr>
      <xdr:blipFill>
        <a:blip r:embed="rId95"/>
        <a:stretch/>
      </xdr:blipFill>
      <xdr:spPr>
        <a:xfrm>
          <a:off x="471240" y="310674240"/>
          <a:ext cx="1199880" cy="14097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64440</xdr:colOff>
      <xdr:row>257</xdr:row>
      <xdr:rowOff>38160</xdr:rowOff>
    </xdr:from>
    <xdr:to>
      <xdr:col>1</xdr:col>
      <xdr:colOff>1264320</xdr:colOff>
      <xdr:row>257</xdr:row>
      <xdr:rowOff>1400040</xdr:rowOff>
    </xdr:to>
    <xdr:pic>
      <xdr:nvPicPr>
        <xdr:cNvPr id="96" name="Рисунок 359" descr="9785000335307.jpg"/>
        <xdr:cNvPicPr/>
      </xdr:nvPicPr>
      <xdr:blipFill>
        <a:blip r:embed="rId96"/>
        <a:stretch/>
      </xdr:blipFill>
      <xdr:spPr>
        <a:xfrm>
          <a:off x="440280" y="314960760"/>
          <a:ext cx="119988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76320</xdr:colOff>
      <xdr:row>277</xdr:row>
      <xdr:rowOff>35640</xdr:rowOff>
    </xdr:from>
    <xdr:to>
      <xdr:col>1</xdr:col>
      <xdr:colOff>1257120</xdr:colOff>
      <xdr:row>277</xdr:row>
      <xdr:rowOff>1399680</xdr:rowOff>
    </xdr:to>
    <xdr:pic>
      <xdr:nvPicPr>
        <xdr:cNvPr id="97" name="Рисунок 365" descr="9785000335437.jpg"/>
        <xdr:cNvPicPr/>
      </xdr:nvPicPr>
      <xdr:blipFill>
        <a:blip r:embed="rId97"/>
        <a:stretch/>
      </xdr:blipFill>
      <xdr:spPr>
        <a:xfrm>
          <a:off x="452160" y="340913880"/>
          <a:ext cx="1180800" cy="136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278</xdr:row>
      <xdr:rowOff>38160</xdr:rowOff>
    </xdr:from>
    <xdr:to>
      <xdr:col>1</xdr:col>
      <xdr:colOff>1276200</xdr:colOff>
      <xdr:row>279</xdr:row>
      <xdr:rowOff>18720</xdr:rowOff>
    </xdr:to>
    <xdr:pic>
      <xdr:nvPicPr>
        <xdr:cNvPr id="98" name="Рисунок 367" descr="9785000336229.jpg"/>
        <xdr:cNvPicPr/>
      </xdr:nvPicPr>
      <xdr:blipFill>
        <a:blip r:embed="rId98"/>
        <a:stretch/>
      </xdr:blipFill>
      <xdr:spPr>
        <a:xfrm>
          <a:off x="471240" y="342335520"/>
          <a:ext cx="118080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279</xdr:row>
      <xdr:rowOff>9360</xdr:rowOff>
    </xdr:from>
    <xdr:to>
      <xdr:col>1</xdr:col>
      <xdr:colOff>1276200</xdr:colOff>
      <xdr:row>279</xdr:row>
      <xdr:rowOff>1409040</xdr:rowOff>
    </xdr:to>
    <xdr:pic>
      <xdr:nvPicPr>
        <xdr:cNvPr id="99" name="Рисунок 368" descr="9785000335420.jpg"/>
        <xdr:cNvPicPr/>
      </xdr:nvPicPr>
      <xdr:blipFill>
        <a:blip r:embed="rId99"/>
        <a:stretch/>
      </xdr:blipFill>
      <xdr:spPr>
        <a:xfrm>
          <a:off x="471240" y="343725840"/>
          <a:ext cx="118080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59400</xdr:colOff>
      <xdr:row>261</xdr:row>
      <xdr:rowOff>33480</xdr:rowOff>
    </xdr:from>
    <xdr:to>
      <xdr:col>1</xdr:col>
      <xdr:colOff>1249560</xdr:colOff>
      <xdr:row>262</xdr:row>
      <xdr:rowOff>25920</xdr:rowOff>
    </xdr:to>
    <xdr:pic>
      <xdr:nvPicPr>
        <xdr:cNvPr id="100" name="Рисунок 370" descr="9785000335390.jpg"/>
        <xdr:cNvPicPr/>
      </xdr:nvPicPr>
      <xdr:blipFill>
        <a:blip r:embed="rId100"/>
        <a:stretch/>
      </xdr:blipFill>
      <xdr:spPr>
        <a:xfrm>
          <a:off x="435240" y="319889880"/>
          <a:ext cx="1190160" cy="14119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54720</xdr:colOff>
      <xdr:row>262</xdr:row>
      <xdr:rowOff>57240</xdr:rowOff>
    </xdr:from>
    <xdr:to>
      <xdr:col>1</xdr:col>
      <xdr:colOff>1244880</xdr:colOff>
      <xdr:row>262</xdr:row>
      <xdr:rowOff>1380960</xdr:rowOff>
    </xdr:to>
    <xdr:pic>
      <xdr:nvPicPr>
        <xdr:cNvPr id="101" name="Рисунок 371" descr="9785000335383.jpg"/>
        <xdr:cNvPicPr/>
      </xdr:nvPicPr>
      <xdr:blipFill>
        <a:blip r:embed="rId101"/>
        <a:stretch/>
      </xdr:blipFill>
      <xdr:spPr>
        <a:xfrm>
          <a:off x="430560" y="321333120"/>
          <a:ext cx="1190160" cy="13237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272</xdr:row>
      <xdr:rowOff>9360</xdr:rowOff>
    </xdr:from>
    <xdr:to>
      <xdr:col>1</xdr:col>
      <xdr:colOff>1276200</xdr:colOff>
      <xdr:row>272</xdr:row>
      <xdr:rowOff>1389960</xdr:rowOff>
    </xdr:to>
    <xdr:pic>
      <xdr:nvPicPr>
        <xdr:cNvPr id="102" name="Рисунок 378" descr="9785000336083.jpg"/>
        <xdr:cNvPicPr/>
      </xdr:nvPicPr>
      <xdr:blipFill>
        <a:blip r:embed="rId102"/>
        <a:stretch/>
      </xdr:blipFill>
      <xdr:spPr>
        <a:xfrm>
          <a:off x="490320" y="334686600"/>
          <a:ext cx="11617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266</xdr:row>
      <xdr:rowOff>9360</xdr:rowOff>
    </xdr:from>
    <xdr:to>
      <xdr:col>1</xdr:col>
      <xdr:colOff>1266480</xdr:colOff>
      <xdr:row>266</xdr:row>
      <xdr:rowOff>1409040</xdr:rowOff>
    </xdr:to>
    <xdr:pic>
      <xdr:nvPicPr>
        <xdr:cNvPr id="103" name="Рисунок 380" descr="9785000336182.jpg"/>
        <xdr:cNvPicPr/>
      </xdr:nvPicPr>
      <xdr:blipFill>
        <a:blip r:embed="rId103"/>
        <a:stretch/>
      </xdr:blipFill>
      <xdr:spPr>
        <a:xfrm>
          <a:off x="471240" y="326962080"/>
          <a:ext cx="117108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66600</xdr:colOff>
      <xdr:row>275</xdr:row>
      <xdr:rowOff>9360</xdr:rowOff>
    </xdr:from>
    <xdr:to>
      <xdr:col>1</xdr:col>
      <xdr:colOff>1199880</xdr:colOff>
      <xdr:row>275</xdr:row>
      <xdr:rowOff>1389960</xdr:rowOff>
    </xdr:to>
    <xdr:pic>
      <xdr:nvPicPr>
        <xdr:cNvPr id="104" name="Рисунок 841" descr="9785000336236.jpg"/>
        <xdr:cNvPicPr/>
      </xdr:nvPicPr>
      <xdr:blipFill>
        <a:blip r:embed="rId104"/>
        <a:stretch/>
      </xdr:blipFill>
      <xdr:spPr>
        <a:xfrm>
          <a:off x="442440" y="338049000"/>
          <a:ext cx="113328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264</xdr:row>
      <xdr:rowOff>0</xdr:rowOff>
    </xdr:from>
    <xdr:to>
      <xdr:col>1</xdr:col>
      <xdr:colOff>1218960</xdr:colOff>
      <xdr:row>264</xdr:row>
      <xdr:rowOff>1361880</xdr:rowOff>
    </xdr:to>
    <xdr:pic>
      <xdr:nvPicPr>
        <xdr:cNvPr id="105" name="Рисунок 842" descr="9785000335406.jpg"/>
        <xdr:cNvPicPr/>
      </xdr:nvPicPr>
      <xdr:blipFill>
        <a:blip r:embed="rId105"/>
        <a:stretch/>
      </xdr:blipFill>
      <xdr:spPr>
        <a:xfrm>
          <a:off x="471240" y="324114120"/>
          <a:ext cx="11235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78840</xdr:colOff>
      <xdr:row>268</xdr:row>
      <xdr:rowOff>13680</xdr:rowOff>
    </xdr:from>
    <xdr:to>
      <xdr:col>1</xdr:col>
      <xdr:colOff>1193040</xdr:colOff>
      <xdr:row>268</xdr:row>
      <xdr:rowOff>1375560</xdr:rowOff>
    </xdr:to>
    <xdr:pic>
      <xdr:nvPicPr>
        <xdr:cNvPr id="106" name="Рисунок 843" descr="9785000336090.jpg"/>
        <xdr:cNvPicPr/>
      </xdr:nvPicPr>
      <xdr:blipFill>
        <a:blip r:embed="rId106"/>
        <a:stretch/>
      </xdr:blipFill>
      <xdr:spPr>
        <a:xfrm>
          <a:off x="454680" y="329014080"/>
          <a:ext cx="11142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65160</xdr:colOff>
      <xdr:row>269</xdr:row>
      <xdr:rowOff>51840</xdr:rowOff>
    </xdr:from>
    <xdr:to>
      <xdr:col>1</xdr:col>
      <xdr:colOff>1179360</xdr:colOff>
      <xdr:row>269</xdr:row>
      <xdr:rowOff>1413720</xdr:rowOff>
    </xdr:to>
    <xdr:pic>
      <xdr:nvPicPr>
        <xdr:cNvPr id="107" name="Рисунок 844" descr="9785000336076.jpg"/>
        <xdr:cNvPicPr/>
      </xdr:nvPicPr>
      <xdr:blipFill>
        <a:blip r:embed="rId107"/>
        <a:stretch/>
      </xdr:blipFill>
      <xdr:spPr>
        <a:xfrm>
          <a:off x="441000" y="330471720"/>
          <a:ext cx="11142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245</xdr:row>
      <xdr:rowOff>57240</xdr:rowOff>
    </xdr:from>
    <xdr:to>
      <xdr:col>1</xdr:col>
      <xdr:colOff>1247400</xdr:colOff>
      <xdr:row>245</xdr:row>
      <xdr:rowOff>1390320</xdr:rowOff>
    </xdr:to>
    <xdr:pic>
      <xdr:nvPicPr>
        <xdr:cNvPr id="108" name="Рисунок 849" descr="9785000336588.jpg"/>
        <xdr:cNvPicPr/>
      </xdr:nvPicPr>
      <xdr:blipFill>
        <a:blip r:embed="rId108"/>
        <a:stretch/>
      </xdr:blipFill>
      <xdr:spPr>
        <a:xfrm>
          <a:off x="509040" y="297948960"/>
          <a:ext cx="1114200" cy="1333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252</xdr:row>
      <xdr:rowOff>57240</xdr:rowOff>
    </xdr:from>
    <xdr:to>
      <xdr:col>1</xdr:col>
      <xdr:colOff>1190520</xdr:colOff>
      <xdr:row>252</xdr:row>
      <xdr:rowOff>1390320</xdr:rowOff>
    </xdr:to>
    <xdr:pic>
      <xdr:nvPicPr>
        <xdr:cNvPr id="109" name="Рисунок 850" descr="9785000335345.jpg"/>
        <xdr:cNvPicPr/>
      </xdr:nvPicPr>
      <xdr:blipFill>
        <a:blip r:embed="rId109"/>
        <a:stretch/>
      </xdr:blipFill>
      <xdr:spPr>
        <a:xfrm>
          <a:off x="471240" y="307883520"/>
          <a:ext cx="1095120" cy="1333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255</xdr:row>
      <xdr:rowOff>9360</xdr:rowOff>
    </xdr:from>
    <xdr:to>
      <xdr:col>1</xdr:col>
      <xdr:colOff>1238040</xdr:colOff>
      <xdr:row>255</xdr:row>
      <xdr:rowOff>1380600</xdr:rowOff>
    </xdr:to>
    <xdr:pic>
      <xdr:nvPicPr>
        <xdr:cNvPr id="110" name="Рисунок 851" descr="9785000336595.jpg"/>
        <xdr:cNvPicPr/>
      </xdr:nvPicPr>
      <xdr:blipFill>
        <a:blip r:embed="rId110"/>
        <a:stretch/>
      </xdr:blipFill>
      <xdr:spPr>
        <a:xfrm>
          <a:off x="480600" y="312093360"/>
          <a:ext cx="113328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256</xdr:row>
      <xdr:rowOff>7200</xdr:rowOff>
    </xdr:from>
    <xdr:to>
      <xdr:col>1</xdr:col>
      <xdr:colOff>1238040</xdr:colOff>
      <xdr:row>256</xdr:row>
      <xdr:rowOff>1378440</xdr:rowOff>
    </xdr:to>
    <xdr:pic>
      <xdr:nvPicPr>
        <xdr:cNvPr id="111" name="Рисунок 852" descr="9785000335369.jpg"/>
        <xdr:cNvPicPr/>
      </xdr:nvPicPr>
      <xdr:blipFill>
        <a:blip r:embed="rId111"/>
        <a:stretch/>
      </xdr:blipFill>
      <xdr:spPr>
        <a:xfrm>
          <a:off x="490320" y="313510680"/>
          <a:ext cx="112356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257</xdr:row>
      <xdr:rowOff>1418400</xdr:rowOff>
    </xdr:from>
    <xdr:to>
      <xdr:col>1</xdr:col>
      <xdr:colOff>1257120</xdr:colOff>
      <xdr:row>258</xdr:row>
      <xdr:rowOff>1380600</xdr:rowOff>
    </xdr:to>
    <xdr:pic>
      <xdr:nvPicPr>
        <xdr:cNvPr id="112" name="Рисунок 853" descr="9785000335352.jpg"/>
        <xdr:cNvPicPr/>
      </xdr:nvPicPr>
      <xdr:blipFill>
        <a:blip r:embed="rId112"/>
        <a:stretch/>
      </xdr:blipFill>
      <xdr:spPr>
        <a:xfrm>
          <a:off x="490320" y="316341000"/>
          <a:ext cx="1142640" cy="13813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259</xdr:row>
      <xdr:rowOff>0</xdr:rowOff>
    </xdr:from>
    <xdr:to>
      <xdr:col>1</xdr:col>
      <xdr:colOff>1238040</xdr:colOff>
      <xdr:row>259</xdr:row>
      <xdr:rowOff>1380600</xdr:rowOff>
    </xdr:to>
    <xdr:pic>
      <xdr:nvPicPr>
        <xdr:cNvPr id="113" name="Рисунок 861" descr="9785000335338.jpg"/>
        <xdr:cNvPicPr/>
      </xdr:nvPicPr>
      <xdr:blipFill>
        <a:blip r:embed="rId113"/>
        <a:stretch/>
      </xdr:blipFill>
      <xdr:spPr>
        <a:xfrm>
          <a:off x="490320" y="317760840"/>
          <a:ext cx="112356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286</xdr:row>
      <xdr:rowOff>19080</xdr:rowOff>
    </xdr:from>
    <xdr:to>
      <xdr:col>1</xdr:col>
      <xdr:colOff>1228680</xdr:colOff>
      <xdr:row>286</xdr:row>
      <xdr:rowOff>1390320</xdr:rowOff>
    </xdr:to>
    <xdr:pic>
      <xdr:nvPicPr>
        <xdr:cNvPr id="114" name="Рисунок 383" descr="9785912829000.jpg"/>
        <xdr:cNvPicPr/>
      </xdr:nvPicPr>
      <xdr:blipFill>
        <a:blip r:embed="rId114"/>
        <a:stretch/>
      </xdr:blipFill>
      <xdr:spPr>
        <a:xfrm>
          <a:off x="471240" y="353279880"/>
          <a:ext cx="113328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289</xdr:row>
      <xdr:rowOff>19080</xdr:rowOff>
    </xdr:from>
    <xdr:to>
      <xdr:col>1</xdr:col>
      <xdr:colOff>1228320</xdr:colOff>
      <xdr:row>289</xdr:row>
      <xdr:rowOff>1390320</xdr:rowOff>
    </xdr:to>
    <xdr:pic>
      <xdr:nvPicPr>
        <xdr:cNvPr id="115" name="Рисунок 384" descr="9785912829017.jpg"/>
        <xdr:cNvPicPr/>
      </xdr:nvPicPr>
      <xdr:blipFill>
        <a:blip r:embed="rId115"/>
        <a:stretch/>
      </xdr:blipFill>
      <xdr:spPr>
        <a:xfrm>
          <a:off x="509040" y="357537240"/>
          <a:ext cx="10951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290</xdr:row>
      <xdr:rowOff>9360</xdr:rowOff>
    </xdr:from>
    <xdr:to>
      <xdr:col>1</xdr:col>
      <xdr:colOff>1247400</xdr:colOff>
      <xdr:row>290</xdr:row>
      <xdr:rowOff>1389960</xdr:rowOff>
    </xdr:to>
    <xdr:pic>
      <xdr:nvPicPr>
        <xdr:cNvPr id="116" name="Рисунок 385" descr="9785912828997.jpg"/>
        <xdr:cNvPicPr/>
      </xdr:nvPicPr>
      <xdr:blipFill>
        <a:blip r:embed="rId116"/>
        <a:stretch/>
      </xdr:blipFill>
      <xdr:spPr>
        <a:xfrm>
          <a:off x="509040" y="358947000"/>
          <a:ext cx="11142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292</xdr:row>
      <xdr:rowOff>0</xdr:rowOff>
    </xdr:from>
    <xdr:to>
      <xdr:col>1</xdr:col>
      <xdr:colOff>1237680</xdr:colOff>
      <xdr:row>292</xdr:row>
      <xdr:rowOff>1380600</xdr:rowOff>
    </xdr:to>
    <xdr:pic>
      <xdr:nvPicPr>
        <xdr:cNvPr id="117" name="Рисунок 386" descr="9785912829024.jpg"/>
        <xdr:cNvPicPr/>
      </xdr:nvPicPr>
      <xdr:blipFill>
        <a:blip r:embed="rId117"/>
        <a:stretch/>
      </xdr:blipFill>
      <xdr:spPr>
        <a:xfrm>
          <a:off x="509040" y="361775880"/>
          <a:ext cx="110448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293</xdr:row>
      <xdr:rowOff>0</xdr:rowOff>
    </xdr:from>
    <xdr:to>
      <xdr:col>1</xdr:col>
      <xdr:colOff>1238040</xdr:colOff>
      <xdr:row>293</xdr:row>
      <xdr:rowOff>1361880</xdr:rowOff>
    </xdr:to>
    <xdr:pic>
      <xdr:nvPicPr>
        <xdr:cNvPr id="118" name="Рисунок 387" descr="9785912828645.jpg"/>
        <xdr:cNvPicPr/>
      </xdr:nvPicPr>
      <xdr:blipFill>
        <a:blip r:embed="rId118"/>
        <a:stretch/>
      </xdr:blipFill>
      <xdr:spPr>
        <a:xfrm>
          <a:off x="518760" y="363195360"/>
          <a:ext cx="10951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294</xdr:row>
      <xdr:rowOff>9360</xdr:rowOff>
    </xdr:from>
    <xdr:to>
      <xdr:col>1</xdr:col>
      <xdr:colOff>1285200</xdr:colOff>
      <xdr:row>294</xdr:row>
      <xdr:rowOff>1409040</xdr:rowOff>
    </xdr:to>
    <xdr:pic>
      <xdr:nvPicPr>
        <xdr:cNvPr id="119" name="Рисунок 388" descr="9785912828652.jpg"/>
        <xdr:cNvPicPr/>
      </xdr:nvPicPr>
      <xdr:blipFill>
        <a:blip r:embed="rId119"/>
        <a:stretch/>
      </xdr:blipFill>
      <xdr:spPr>
        <a:xfrm>
          <a:off x="509040" y="364623840"/>
          <a:ext cx="115200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295</xdr:row>
      <xdr:rowOff>9360</xdr:rowOff>
    </xdr:from>
    <xdr:to>
      <xdr:col>1</xdr:col>
      <xdr:colOff>1247400</xdr:colOff>
      <xdr:row>295</xdr:row>
      <xdr:rowOff>1371240</xdr:rowOff>
    </xdr:to>
    <xdr:pic>
      <xdr:nvPicPr>
        <xdr:cNvPr id="120" name="Рисунок 389" descr="9785912829031.jpg"/>
        <xdr:cNvPicPr/>
      </xdr:nvPicPr>
      <xdr:blipFill>
        <a:blip r:embed="rId120"/>
        <a:stretch/>
      </xdr:blipFill>
      <xdr:spPr>
        <a:xfrm>
          <a:off x="547200" y="366042960"/>
          <a:ext cx="107604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295</xdr:row>
      <xdr:rowOff>1409760</xdr:rowOff>
    </xdr:from>
    <xdr:to>
      <xdr:col>1</xdr:col>
      <xdr:colOff>1266480</xdr:colOff>
      <xdr:row>295</xdr:row>
      <xdr:rowOff>1418760</xdr:rowOff>
    </xdr:to>
    <xdr:pic>
      <xdr:nvPicPr>
        <xdr:cNvPr id="121" name="Рисунок 390" descr="9785912828669.jpg"/>
        <xdr:cNvPicPr/>
      </xdr:nvPicPr>
      <xdr:blipFill>
        <a:blip r:embed="rId121"/>
        <a:stretch/>
      </xdr:blipFill>
      <xdr:spPr>
        <a:xfrm>
          <a:off x="509040" y="367443360"/>
          <a:ext cx="1133280" cy="90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297</xdr:row>
      <xdr:rowOff>9360</xdr:rowOff>
    </xdr:from>
    <xdr:to>
      <xdr:col>1</xdr:col>
      <xdr:colOff>1228320</xdr:colOff>
      <xdr:row>297</xdr:row>
      <xdr:rowOff>1371240</xdr:rowOff>
    </xdr:to>
    <xdr:pic>
      <xdr:nvPicPr>
        <xdr:cNvPr id="122" name="Рисунок 391" descr="9785912829048.jpg"/>
        <xdr:cNvPicPr/>
      </xdr:nvPicPr>
      <xdr:blipFill>
        <a:blip r:embed="rId122"/>
        <a:stretch/>
      </xdr:blipFill>
      <xdr:spPr>
        <a:xfrm>
          <a:off x="480600" y="368881560"/>
          <a:ext cx="11235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297</xdr:row>
      <xdr:rowOff>1409760</xdr:rowOff>
    </xdr:from>
    <xdr:to>
      <xdr:col>1</xdr:col>
      <xdr:colOff>1228320</xdr:colOff>
      <xdr:row>298</xdr:row>
      <xdr:rowOff>1361880</xdr:rowOff>
    </xdr:to>
    <xdr:pic>
      <xdr:nvPicPr>
        <xdr:cNvPr id="123" name="Рисунок 392" descr="9785912828638.jpg"/>
        <xdr:cNvPicPr/>
      </xdr:nvPicPr>
      <xdr:blipFill>
        <a:blip r:embed="rId123"/>
        <a:stretch/>
      </xdr:blipFill>
      <xdr:spPr>
        <a:xfrm>
          <a:off x="480600" y="370281960"/>
          <a:ext cx="112356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299</xdr:row>
      <xdr:rowOff>28440</xdr:rowOff>
    </xdr:from>
    <xdr:to>
      <xdr:col>1</xdr:col>
      <xdr:colOff>1238040</xdr:colOff>
      <xdr:row>299</xdr:row>
      <xdr:rowOff>1418760</xdr:rowOff>
    </xdr:to>
    <xdr:pic>
      <xdr:nvPicPr>
        <xdr:cNvPr id="124" name="Рисунок 393" descr="9785912828584.jpg"/>
        <xdr:cNvPicPr/>
      </xdr:nvPicPr>
      <xdr:blipFill>
        <a:blip r:embed="rId124"/>
        <a:stretch/>
      </xdr:blipFill>
      <xdr:spPr>
        <a:xfrm>
          <a:off x="480600" y="371738880"/>
          <a:ext cx="1133280" cy="13903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300</xdr:row>
      <xdr:rowOff>19080</xdr:rowOff>
    </xdr:from>
    <xdr:to>
      <xdr:col>1</xdr:col>
      <xdr:colOff>1247400</xdr:colOff>
      <xdr:row>300</xdr:row>
      <xdr:rowOff>1390320</xdr:rowOff>
    </xdr:to>
    <xdr:pic>
      <xdr:nvPicPr>
        <xdr:cNvPr id="125" name="Рисунок 394" descr="9785912829055.jpg"/>
        <xdr:cNvPicPr/>
      </xdr:nvPicPr>
      <xdr:blipFill>
        <a:blip r:embed="rId125"/>
        <a:stretch/>
      </xdr:blipFill>
      <xdr:spPr>
        <a:xfrm>
          <a:off x="509040" y="373149000"/>
          <a:ext cx="11142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301</xdr:row>
      <xdr:rowOff>0</xdr:rowOff>
    </xdr:from>
    <xdr:to>
      <xdr:col>1</xdr:col>
      <xdr:colOff>1247400</xdr:colOff>
      <xdr:row>301</xdr:row>
      <xdr:rowOff>1419120</xdr:rowOff>
    </xdr:to>
    <xdr:pic>
      <xdr:nvPicPr>
        <xdr:cNvPr id="126" name="Рисунок 395" descr="9785912829062.jpg"/>
        <xdr:cNvPicPr/>
      </xdr:nvPicPr>
      <xdr:blipFill>
        <a:blip r:embed="rId126"/>
        <a:stretch/>
      </xdr:blipFill>
      <xdr:spPr>
        <a:xfrm>
          <a:off x="480600" y="374549040"/>
          <a:ext cx="1142640" cy="14191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286</xdr:row>
      <xdr:rowOff>1409760</xdr:rowOff>
    </xdr:from>
    <xdr:to>
      <xdr:col>1</xdr:col>
      <xdr:colOff>1218960</xdr:colOff>
      <xdr:row>287</xdr:row>
      <xdr:rowOff>1371240</xdr:rowOff>
    </xdr:to>
    <xdr:pic>
      <xdr:nvPicPr>
        <xdr:cNvPr id="127" name="Рисунок 926" descr="9785912828553.jpg"/>
        <xdr:cNvPicPr/>
      </xdr:nvPicPr>
      <xdr:blipFill>
        <a:blip r:embed="rId127"/>
        <a:stretch/>
      </xdr:blipFill>
      <xdr:spPr>
        <a:xfrm>
          <a:off x="471240" y="354670560"/>
          <a:ext cx="112356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76320</xdr:colOff>
      <xdr:row>288</xdr:row>
      <xdr:rowOff>38160</xdr:rowOff>
    </xdr:from>
    <xdr:to>
      <xdr:col>1</xdr:col>
      <xdr:colOff>1190520</xdr:colOff>
      <xdr:row>288</xdr:row>
      <xdr:rowOff>1400040</xdr:rowOff>
    </xdr:to>
    <xdr:pic>
      <xdr:nvPicPr>
        <xdr:cNvPr id="128" name="Рисунок 927" descr="9785912828560.jpg"/>
        <xdr:cNvPicPr/>
      </xdr:nvPicPr>
      <xdr:blipFill>
        <a:blip r:embed="rId128"/>
        <a:stretch/>
      </xdr:blipFill>
      <xdr:spPr>
        <a:xfrm>
          <a:off x="452160" y="356137200"/>
          <a:ext cx="11142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291</xdr:row>
      <xdr:rowOff>9360</xdr:rowOff>
    </xdr:from>
    <xdr:to>
      <xdr:col>1</xdr:col>
      <xdr:colOff>1190160</xdr:colOff>
      <xdr:row>291</xdr:row>
      <xdr:rowOff>1342440</xdr:rowOff>
    </xdr:to>
    <xdr:pic>
      <xdr:nvPicPr>
        <xdr:cNvPr id="129" name="Рисунок 928" descr="9785912828577.jpg"/>
        <xdr:cNvPicPr/>
      </xdr:nvPicPr>
      <xdr:blipFill>
        <a:blip r:embed="rId129"/>
        <a:stretch/>
      </xdr:blipFill>
      <xdr:spPr>
        <a:xfrm>
          <a:off x="518760" y="360366120"/>
          <a:ext cx="1047240" cy="1333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296</xdr:row>
      <xdr:rowOff>9360</xdr:rowOff>
    </xdr:from>
    <xdr:to>
      <xdr:col>1</xdr:col>
      <xdr:colOff>1199880</xdr:colOff>
      <xdr:row>296</xdr:row>
      <xdr:rowOff>1380600</xdr:rowOff>
    </xdr:to>
    <xdr:pic>
      <xdr:nvPicPr>
        <xdr:cNvPr id="130" name="Рисунок 929" descr="9785000337301.jpg"/>
        <xdr:cNvPicPr/>
      </xdr:nvPicPr>
      <xdr:blipFill>
        <a:blip r:embed="rId130"/>
        <a:stretch/>
      </xdr:blipFill>
      <xdr:spPr>
        <a:xfrm>
          <a:off x="480600" y="367462440"/>
          <a:ext cx="10951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335</xdr:row>
      <xdr:rowOff>0</xdr:rowOff>
    </xdr:from>
    <xdr:to>
      <xdr:col>1</xdr:col>
      <xdr:colOff>1161720</xdr:colOff>
      <xdr:row>335</xdr:row>
      <xdr:rowOff>1399680</xdr:rowOff>
    </xdr:to>
    <xdr:pic>
      <xdr:nvPicPr>
        <xdr:cNvPr id="131" name="Рисунок 399" descr="9785912822599.jpg"/>
        <xdr:cNvPicPr/>
      </xdr:nvPicPr>
      <xdr:blipFill>
        <a:blip r:embed="rId131"/>
        <a:stretch/>
      </xdr:blipFill>
      <xdr:spPr>
        <a:xfrm>
          <a:off x="490320" y="418125960"/>
          <a:ext cx="104724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335</xdr:row>
      <xdr:rowOff>1400040</xdr:rowOff>
    </xdr:from>
    <xdr:to>
      <xdr:col>1</xdr:col>
      <xdr:colOff>1152360</xdr:colOff>
      <xdr:row>335</xdr:row>
      <xdr:rowOff>1419120</xdr:rowOff>
    </xdr:to>
    <xdr:pic>
      <xdr:nvPicPr>
        <xdr:cNvPr id="132" name="Рисунок 400" descr="9785912827297.jpg"/>
        <xdr:cNvPicPr/>
      </xdr:nvPicPr>
      <xdr:blipFill>
        <a:blip r:embed="rId132"/>
        <a:stretch/>
      </xdr:blipFill>
      <xdr:spPr>
        <a:xfrm>
          <a:off x="490320" y="419526000"/>
          <a:ext cx="1037880" cy="19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337</xdr:row>
      <xdr:rowOff>0</xdr:rowOff>
    </xdr:from>
    <xdr:to>
      <xdr:col>1</xdr:col>
      <xdr:colOff>1161720</xdr:colOff>
      <xdr:row>337</xdr:row>
      <xdr:rowOff>1371240</xdr:rowOff>
    </xdr:to>
    <xdr:pic>
      <xdr:nvPicPr>
        <xdr:cNvPr id="133" name="Рисунок 401" descr="9785912827303.jpg"/>
        <xdr:cNvPicPr/>
      </xdr:nvPicPr>
      <xdr:blipFill>
        <a:blip r:embed="rId133"/>
        <a:stretch/>
      </xdr:blipFill>
      <xdr:spPr>
        <a:xfrm>
          <a:off x="490320" y="420964200"/>
          <a:ext cx="10472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337</xdr:row>
      <xdr:rowOff>1400040</xdr:rowOff>
    </xdr:from>
    <xdr:to>
      <xdr:col>1</xdr:col>
      <xdr:colOff>1161720</xdr:colOff>
      <xdr:row>338</xdr:row>
      <xdr:rowOff>1371240</xdr:rowOff>
    </xdr:to>
    <xdr:pic>
      <xdr:nvPicPr>
        <xdr:cNvPr id="134" name="Рисунок 402" descr="9785912822728.jpg"/>
        <xdr:cNvPicPr/>
      </xdr:nvPicPr>
      <xdr:blipFill>
        <a:blip r:embed="rId134"/>
        <a:stretch/>
      </xdr:blipFill>
      <xdr:spPr>
        <a:xfrm>
          <a:off x="490320" y="422364240"/>
          <a:ext cx="1047240" cy="1390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324</xdr:row>
      <xdr:rowOff>9360</xdr:rowOff>
    </xdr:from>
    <xdr:to>
      <xdr:col>1</xdr:col>
      <xdr:colOff>1161720</xdr:colOff>
      <xdr:row>324</xdr:row>
      <xdr:rowOff>1409040</xdr:rowOff>
    </xdr:to>
    <xdr:pic>
      <xdr:nvPicPr>
        <xdr:cNvPr id="135" name="Рисунок 404" descr="9785912827310.jpg"/>
        <xdr:cNvPicPr/>
      </xdr:nvPicPr>
      <xdr:blipFill>
        <a:blip r:embed="rId135"/>
        <a:stretch/>
      </xdr:blipFill>
      <xdr:spPr>
        <a:xfrm>
          <a:off x="490320" y="403485840"/>
          <a:ext cx="104724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340</xdr:row>
      <xdr:rowOff>0</xdr:rowOff>
    </xdr:from>
    <xdr:to>
      <xdr:col>1</xdr:col>
      <xdr:colOff>1152360</xdr:colOff>
      <xdr:row>340</xdr:row>
      <xdr:rowOff>1361880</xdr:rowOff>
    </xdr:to>
    <xdr:pic>
      <xdr:nvPicPr>
        <xdr:cNvPr id="136" name="Рисунок 407" descr="9785912827327.jpg"/>
        <xdr:cNvPicPr/>
      </xdr:nvPicPr>
      <xdr:blipFill>
        <a:blip r:embed="rId136"/>
        <a:stretch/>
      </xdr:blipFill>
      <xdr:spPr>
        <a:xfrm>
          <a:off x="490320" y="425221920"/>
          <a:ext cx="103788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152280</xdr:colOff>
      <xdr:row>343</xdr:row>
      <xdr:rowOff>19080</xdr:rowOff>
    </xdr:from>
    <xdr:to>
      <xdr:col>1</xdr:col>
      <xdr:colOff>1190160</xdr:colOff>
      <xdr:row>343</xdr:row>
      <xdr:rowOff>1380960</xdr:rowOff>
    </xdr:to>
    <xdr:pic>
      <xdr:nvPicPr>
        <xdr:cNvPr id="137" name="Рисунок 410" descr="9785912826108.jpg"/>
        <xdr:cNvPicPr/>
      </xdr:nvPicPr>
      <xdr:blipFill>
        <a:blip r:embed="rId137"/>
        <a:stretch/>
      </xdr:blipFill>
      <xdr:spPr>
        <a:xfrm>
          <a:off x="528120" y="429498720"/>
          <a:ext cx="103788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312</xdr:row>
      <xdr:rowOff>9360</xdr:rowOff>
    </xdr:from>
    <xdr:to>
      <xdr:col>1</xdr:col>
      <xdr:colOff>1209240</xdr:colOff>
      <xdr:row>312</xdr:row>
      <xdr:rowOff>1409040</xdr:rowOff>
    </xdr:to>
    <xdr:pic>
      <xdr:nvPicPr>
        <xdr:cNvPr id="138" name="Рисунок 413" descr="9785912827341.jpg"/>
        <xdr:cNvPicPr/>
      </xdr:nvPicPr>
      <xdr:blipFill>
        <a:blip r:embed="rId138"/>
        <a:stretch/>
      </xdr:blipFill>
      <xdr:spPr>
        <a:xfrm>
          <a:off x="547200" y="387398160"/>
          <a:ext cx="103788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306</xdr:row>
      <xdr:rowOff>0</xdr:rowOff>
    </xdr:from>
    <xdr:to>
      <xdr:col>1</xdr:col>
      <xdr:colOff>1209240</xdr:colOff>
      <xdr:row>306</xdr:row>
      <xdr:rowOff>1399680</xdr:rowOff>
    </xdr:to>
    <xdr:pic>
      <xdr:nvPicPr>
        <xdr:cNvPr id="139" name="Рисунок 415" descr="9785912828690.jpg"/>
        <xdr:cNvPicPr/>
      </xdr:nvPicPr>
      <xdr:blipFill>
        <a:blip r:embed="rId139"/>
        <a:stretch/>
      </xdr:blipFill>
      <xdr:spPr>
        <a:xfrm>
          <a:off x="547200" y="379883160"/>
          <a:ext cx="103788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327</xdr:row>
      <xdr:rowOff>0</xdr:rowOff>
    </xdr:from>
    <xdr:to>
      <xdr:col>1</xdr:col>
      <xdr:colOff>1218600</xdr:colOff>
      <xdr:row>327</xdr:row>
      <xdr:rowOff>1399680</xdr:rowOff>
    </xdr:to>
    <xdr:pic>
      <xdr:nvPicPr>
        <xdr:cNvPr id="140" name="Рисунок 416" descr="9785912827211.jpg"/>
        <xdr:cNvPicPr/>
      </xdr:nvPicPr>
      <xdr:blipFill>
        <a:blip r:embed="rId140"/>
        <a:stretch/>
      </xdr:blipFill>
      <xdr:spPr>
        <a:xfrm>
          <a:off x="547200" y="407734200"/>
          <a:ext cx="104724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195120</xdr:colOff>
      <xdr:row>314</xdr:row>
      <xdr:rowOff>78480</xdr:rowOff>
    </xdr:from>
    <xdr:to>
      <xdr:col>1</xdr:col>
      <xdr:colOff>1213920</xdr:colOff>
      <xdr:row>314</xdr:row>
      <xdr:rowOff>1278360</xdr:rowOff>
    </xdr:to>
    <xdr:pic>
      <xdr:nvPicPr>
        <xdr:cNvPr id="141" name="Рисунок 417" descr="9785912827174.jpg"/>
        <xdr:cNvPicPr/>
      </xdr:nvPicPr>
      <xdr:blipFill>
        <a:blip r:embed="rId141"/>
        <a:stretch/>
      </xdr:blipFill>
      <xdr:spPr>
        <a:xfrm>
          <a:off x="570960" y="390305520"/>
          <a:ext cx="1018800" cy="1199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307</xdr:row>
      <xdr:rowOff>19080</xdr:rowOff>
    </xdr:from>
    <xdr:to>
      <xdr:col>1</xdr:col>
      <xdr:colOff>1161720</xdr:colOff>
      <xdr:row>307</xdr:row>
      <xdr:rowOff>1390320</xdr:rowOff>
    </xdr:to>
    <xdr:pic>
      <xdr:nvPicPr>
        <xdr:cNvPr id="142" name="Рисунок 418" descr="9785000337059.jpg"/>
        <xdr:cNvPicPr/>
      </xdr:nvPicPr>
      <xdr:blipFill>
        <a:blip r:embed="rId142"/>
        <a:stretch/>
      </xdr:blipFill>
      <xdr:spPr>
        <a:xfrm>
          <a:off x="518760" y="381321360"/>
          <a:ext cx="10188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315</xdr:row>
      <xdr:rowOff>9360</xdr:rowOff>
    </xdr:from>
    <xdr:to>
      <xdr:col>1</xdr:col>
      <xdr:colOff>1161720</xdr:colOff>
      <xdr:row>315</xdr:row>
      <xdr:rowOff>1389960</xdr:rowOff>
    </xdr:to>
    <xdr:pic>
      <xdr:nvPicPr>
        <xdr:cNvPr id="143" name="Рисунок 420" descr="9785912822896.jpg"/>
        <xdr:cNvPicPr/>
      </xdr:nvPicPr>
      <xdr:blipFill>
        <a:blip r:embed="rId143"/>
        <a:stretch/>
      </xdr:blipFill>
      <xdr:spPr>
        <a:xfrm>
          <a:off x="509040" y="391655880"/>
          <a:ext cx="10285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316</xdr:row>
      <xdr:rowOff>28440</xdr:rowOff>
    </xdr:from>
    <xdr:to>
      <xdr:col>1</xdr:col>
      <xdr:colOff>1161720</xdr:colOff>
      <xdr:row>316</xdr:row>
      <xdr:rowOff>1390320</xdr:rowOff>
    </xdr:to>
    <xdr:pic>
      <xdr:nvPicPr>
        <xdr:cNvPr id="144" name="Рисунок 421" descr="9785912826122.jpg"/>
        <xdr:cNvPicPr/>
      </xdr:nvPicPr>
      <xdr:blipFill>
        <a:blip r:embed="rId144"/>
        <a:stretch/>
      </xdr:blipFill>
      <xdr:spPr>
        <a:xfrm>
          <a:off x="509040" y="393094080"/>
          <a:ext cx="10285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344</xdr:row>
      <xdr:rowOff>28440</xdr:rowOff>
    </xdr:from>
    <xdr:to>
      <xdr:col>1</xdr:col>
      <xdr:colOff>1190160</xdr:colOff>
      <xdr:row>344</xdr:row>
      <xdr:rowOff>1409040</xdr:rowOff>
    </xdr:to>
    <xdr:pic>
      <xdr:nvPicPr>
        <xdr:cNvPr id="145" name="Рисунок 422" descr="9785912824449.jpg"/>
        <xdr:cNvPicPr/>
      </xdr:nvPicPr>
      <xdr:blipFill>
        <a:blip r:embed="rId145"/>
        <a:stretch/>
      </xdr:blipFill>
      <xdr:spPr>
        <a:xfrm>
          <a:off x="518760" y="430927200"/>
          <a:ext cx="104724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346</xdr:row>
      <xdr:rowOff>9360</xdr:rowOff>
    </xdr:from>
    <xdr:to>
      <xdr:col>1</xdr:col>
      <xdr:colOff>1228320</xdr:colOff>
      <xdr:row>346</xdr:row>
      <xdr:rowOff>1409040</xdr:rowOff>
    </xdr:to>
    <xdr:pic>
      <xdr:nvPicPr>
        <xdr:cNvPr id="146" name="Рисунок 426" descr="9785912826139.jpg"/>
        <xdr:cNvPicPr/>
      </xdr:nvPicPr>
      <xdr:blipFill>
        <a:blip r:embed="rId146"/>
        <a:stretch/>
      </xdr:blipFill>
      <xdr:spPr>
        <a:xfrm>
          <a:off x="556920" y="433746720"/>
          <a:ext cx="104724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347</xdr:row>
      <xdr:rowOff>28440</xdr:rowOff>
    </xdr:from>
    <xdr:to>
      <xdr:col>1</xdr:col>
      <xdr:colOff>1238040</xdr:colOff>
      <xdr:row>347</xdr:row>
      <xdr:rowOff>1418760</xdr:rowOff>
    </xdr:to>
    <xdr:pic>
      <xdr:nvPicPr>
        <xdr:cNvPr id="147" name="Рисунок 428" descr="9785912826146.jpg"/>
        <xdr:cNvPicPr/>
      </xdr:nvPicPr>
      <xdr:blipFill>
        <a:blip r:embed="rId147"/>
        <a:stretch/>
      </xdr:blipFill>
      <xdr:spPr>
        <a:xfrm>
          <a:off x="585360" y="435184920"/>
          <a:ext cx="1028520" cy="13903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309</xdr:row>
      <xdr:rowOff>0</xdr:rowOff>
    </xdr:from>
    <xdr:to>
      <xdr:col>1</xdr:col>
      <xdr:colOff>1228320</xdr:colOff>
      <xdr:row>309</xdr:row>
      <xdr:rowOff>1409400</xdr:rowOff>
    </xdr:to>
    <xdr:pic>
      <xdr:nvPicPr>
        <xdr:cNvPr id="148" name="Рисунок 429" descr="9785912828676.jpg"/>
        <xdr:cNvPicPr/>
      </xdr:nvPicPr>
      <xdr:blipFill>
        <a:blip r:embed="rId148"/>
        <a:stretch/>
      </xdr:blipFill>
      <xdr:spPr>
        <a:xfrm>
          <a:off x="547200" y="384140880"/>
          <a:ext cx="1056960" cy="1409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318</xdr:row>
      <xdr:rowOff>9360</xdr:rowOff>
    </xdr:from>
    <xdr:to>
      <xdr:col>1</xdr:col>
      <xdr:colOff>1199880</xdr:colOff>
      <xdr:row>318</xdr:row>
      <xdr:rowOff>1389960</xdr:rowOff>
    </xdr:to>
    <xdr:pic>
      <xdr:nvPicPr>
        <xdr:cNvPr id="149" name="Рисунок 430" descr="9785912823046.jpg"/>
        <xdr:cNvPicPr/>
      </xdr:nvPicPr>
      <xdr:blipFill>
        <a:blip r:embed="rId149"/>
        <a:stretch/>
      </xdr:blipFill>
      <xdr:spPr>
        <a:xfrm>
          <a:off x="556920" y="395913600"/>
          <a:ext cx="10188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317</xdr:row>
      <xdr:rowOff>57240</xdr:rowOff>
    </xdr:from>
    <xdr:to>
      <xdr:col>1</xdr:col>
      <xdr:colOff>1199880</xdr:colOff>
      <xdr:row>317</xdr:row>
      <xdr:rowOff>1380960</xdr:rowOff>
    </xdr:to>
    <xdr:pic>
      <xdr:nvPicPr>
        <xdr:cNvPr id="150" name="Рисунок 431" descr="9785912821189.jpg"/>
        <xdr:cNvPicPr/>
      </xdr:nvPicPr>
      <xdr:blipFill>
        <a:blip r:embed="rId150"/>
        <a:stretch/>
      </xdr:blipFill>
      <xdr:spPr>
        <a:xfrm>
          <a:off x="556920" y="394542000"/>
          <a:ext cx="1018800" cy="13237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330</xdr:row>
      <xdr:rowOff>0</xdr:rowOff>
    </xdr:from>
    <xdr:to>
      <xdr:col>1</xdr:col>
      <xdr:colOff>1190160</xdr:colOff>
      <xdr:row>330</xdr:row>
      <xdr:rowOff>1380600</xdr:rowOff>
    </xdr:to>
    <xdr:pic>
      <xdr:nvPicPr>
        <xdr:cNvPr id="151" name="Рисунок 432" descr="9785912825569.jpg"/>
        <xdr:cNvPicPr/>
      </xdr:nvPicPr>
      <xdr:blipFill>
        <a:blip r:embed="rId151"/>
        <a:stretch/>
      </xdr:blipFill>
      <xdr:spPr>
        <a:xfrm>
          <a:off x="518760" y="411991920"/>
          <a:ext cx="104724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332</xdr:row>
      <xdr:rowOff>19080</xdr:rowOff>
    </xdr:from>
    <xdr:to>
      <xdr:col>1</xdr:col>
      <xdr:colOff>1161720</xdr:colOff>
      <xdr:row>332</xdr:row>
      <xdr:rowOff>1380960</xdr:rowOff>
    </xdr:to>
    <xdr:pic>
      <xdr:nvPicPr>
        <xdr:cNvPr id="152" name="Рисунок 434" descr="9785912826801.jpg"/>
        <xdr:cNvPicPr/>
      </xdr:nvPicPr>
      <xdr:blipFill>
        <a:blip r:embed="rId152"/>
        <a:stretch/>
      </xdr:blipFill>
      <xdr:spPr>
        <a:xfrm>
          <a:off x="518760" y="414849240"/>
          <a:ext cx="10188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349</xdr:row>
      <xdr:rowOff>0</xdr:rowOff>
    </xdr:from>
    <xdr:to>
      <xdr:col>1</xdr:col>
      <xdr:colOff>1199880</xdr:colOff>
      <xdr:row>349</xdr:row>
      <xdr:rowOff>1361880</xdr:rowOff>
    </xdr:to>
    <xdr:pic>
      <xdr:nvPicPr>
        <xdr:cNvPr id="153" name="Рисунок 436" descr="9785912823305.jpg"/>
        <xdr:cNvPicPr/>
      </xdr:nvPicPr>
      <xdr:blipFill>
        <a:blip r:embed="rId153"/>
        <a:stretch/>
      </xdr:blipFill>
      <xdr:spPr>
        <a:xfrm>
          <a:off x="547200" y="437995080"/>
          <a:ext cx="10285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310</xdr:row>
      <xdr:rowOff>19080</xdr:rowOff>
    </xdr:from>
    <xdr:to>
      <xdr:col>1</xdr:col>
      <xdr:colOff>1199880</xdr:colOff>
      <xdr:row>310</xdr:row>
      <xdr:rowOff>1390320</xdr:rowOff>
    </xdr:to>
    <xdr:pic>
      <xdr:nvPicPr>
        <xdr:cNvPr id="154" name="Рисунок 438" descr="9785912824432.jpg"/>
        <xdr:cNvPicPr/>
      </xdr:nvPicPr>
      <xdr:blipFill>
        <a:blip r:embed="rId154"/>
        <a:stretch/>
      </xdr:blipFill>
      <xdr:spPr>
        <a:xfrm>
          <a:off x="556920" y="385579080"/>
          <a:ext cx="10188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350</xdr:row>
      <xdr:rowOff>9360</xdr:rowOff>
    </xdr:from>
    <xdr:to>
      <xdr:col>1</xdr:col>
      <xdr:colOff>1199880</xdr:colOff>
      <xdr:row>350</xdr:row>
      <xdr:rowOff>1371240</xdr:rowOff>
    </xdr:to>
    <xdr:pic>
      <xdr:nvPicPr>
        <xdr:cNvPr id="155" name="Рисунок 440" descr="9785912822759.jpg"/>
        <xdr:cNvPicPr/>
      </xdr:nvPicPr>
      <xdr:blipFill>
        <a:blip r:embed="rId155"/>
        <a:stretch/>
      </xdr:blipFill>
      <xdr:spPr>
        <a:xfrm>
          <a:off x="556920" y="439423560"/>
          <a:ext cx="10188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315</xdr:row>
      <xdr:rowOff>0</xdr:rowOff>
    </xdr:from>
    <xdr:to>
      <xdr:col>1</xdr:col>
      <xdr:colOff>1142640</xdr:colOff>
      <xdr:row>315</xdr:row>
      <xdr:rowOff>9000</xdr:rowOff>
    </xdr:to>
    <xdr:pic>
      <xdr:nvPicPr>
        <xdr:cNvPr id="156" name="Рисунок 931" descr="9785912826115.jpg"/>
        <xdr:cNvPicPr/>
      </xdr:nvPicPr>
      <xdr:blipFill>
        <a:blip r:embed="rId156"/>
        <a:stretch/>
      </xdr:blipFill>
      <xdr:spPr>
        <a:xfrm>
          <a:off x="471240" y="391646520"/>
          <a:ext cx="1047240" cy="9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171360</xdr:colOff>
      <xdr:row>345</xdr:row>
      <xdr:rowOff>38160</xdr:rowOff>
    </xdr:from>
    <xdr:to>
      <xdr:col>1</xdr:col>
      <xdr:colOff>1171080</xdr:colOff>
      <xdr:row>345</xdr:row>
      <xdr:rowOff>1380960</xdr:rowOff>
    </xdr:to>
    <xdr:pic>
      <xdr:nvPicPr>
        <xdr:cNvPr id="157" name="Рисунок 995" descr="9785000335222.jpg"/>
        <xdr:cNvPicPr/>
      </xdr:nvPicPr>
      <xdr:blipFill>
        <a:blip r:embed="rId157"/>
        <a:stretch/>
      </xdr:blipFill>
      <xdr:spPr>
        <a:xfrm>
          <a:off x="547200" y="432356400"/>
          <a:ext cx="999720" cy="1342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304</xdr:row>
      <xdr:rowOff>28440</xdr:rowOff>
    </xdr:from>
    <xdr:to>
      <xdr:col>1</xdr:col>
      <xdr:colOff>1085760</xdr:colOff>
      <xdr:row>304</xdr:row>
      <xdr:rowOff>1333080</xdr:rowOff>
    </xdr:to>
    <xdr:pic>
      <xdr:nvPicPr>
        <xdr:cNvPr id="158" name="Рисунок 833" descr="9785912828706.jpg"/>
        <xdr:cNvPicPr/>
      </xdr:nvPicPr>
      <xdr:blipFill>
        <a:blip r:embed="rId158"/>
        <a:stretch/>
      </xdr:blipFill>
      <xdr:spPr>
        <a:xfrm>
          <a:off x="490320" y="377073000"/>
          <a:ext cx="971280" cy="13046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333</xdr:row>
      <xdr:rowOff>19080</xdr:rowOff>
    </xdr:from>
    <xdr:to>
      <xdr:col>1</xdr:col>
      <xdr:colOff>1199880</xdr:colOff>
      <xdr:row>333</xdr:row>
      <xdr:rowOff>1342800</xdr:rowOff>
    </xdr:to>
    <xdr:pic>
      <xdr:nvPicPr>
        <xdr:cNvPr id="159" name="Рисунок 834" descr="9785000335048.jpg"/>
        <xdr:cNvPicPr/>
      </xdr:nvPicPr>
      <xdr:blipFill>
        <a:blip r:embed="rId159"/>
        <a:stretch/>
      </xdr:blipFill>
      <xdr:spPr>
        <a:xfrm>
          <a:off x="585360" y="416268720"/>
          <a:ext cx="990360" cy="13237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354</xdr:row>
      <xdr:rowOff>9360</xdr:rowOff>
    </xdr:from>
    <xdr:to>
      <xdr:col>1</xdr:col>
      <xdr:colOff>1199880</xdr:colOff>
      <xdr:row>354</xdr:row>
      <xdr:rowOff>1389960</xdr:rowOff>
    </xdr:to>
    <xdr:pic>
      <xdr:nvPicPr>
        <xdr:cNvPr id="160" name="Рисунок 444" descr="9785912825965.jpg"/>
        <xdr:cNvPicPr/>
      </xdr:nvPicPr>
      <xdr:blipFill>
        <a:blip r:embed="rId160"/>
        <a:stretch/>
      </xdr:blipFill>
      <xdr:spPr>
        <a:xfrm>
          <a:off x="547200" y="443071800"/>
          <a:ext cx="10285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363</xdr:row>
      <xdr:rowOff>28440</xdr:rowOff>
    </xdr:from>
    <xdr:to>
      <xdr:col>1</xdr:col>
      <xdr:colOff>1199880</xdr:colOff>
      <xdr:row>363</xdr:row>
      <xdr:rowOff>1399680</xdr:rowOff>
    </xdr:to>
    <xdr:pic>
      <xdr:nvPicPr>
        <xdr:cNvPr id="161" name="Рисунок 445" descr="9785000335123.jpg"/>
        <xdr:cNvPicPr/>
      </xdr:nvPicPr>
      <xdr:blipFill>
        <a:blip r:embed="rId161"/>
        <a:stretch/>
      </xdr:blipFill>
      <xdr:spPr>
        <a:xfrm>
          <a:off x="556920" y="453997080"/>
          <a:ext cx="10188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365</xdr:row>
      <xdr:rowOff>57240</xdr:rowOff>
    </xdr:from>
    <xdr:to>
      <xdr:col>1</xdr:col>
      <xdr:colOff>1199880</xdr:colOff>
      <xdr:row>365</xdr:row>
      <xdr:rowOff>1352160</xdr:rowOff>
    </xdr:to>
    <xdr:pic>
      <xdr:nvPicPr>
        <xdr:cNvPr id="162" name="Рисунок 446" descr="9785912827396.jpg"/>
        <xdr:cNvPicPr/>
      </xdr:nvPicPr>
      <xdr:blipFill>
        <a:blip r:embed="rId162"/>
        <a:stretch/>
      </xdr:blipFill>
      <xdr:spPr>
        <a:xfrm>
          <a:off x="547200" y="456864120"/>
          <a:ext cx="1028520" cy="12949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366</xdr:row>
      <xdr:rowOff>0</xdr:rowOff>
    </xdr:from>
    <xdr:to>
      <xdr:col>1</xdr:col>
      <xdr:colOff>1199520</xdr:colOff>
      <xdr:row>366</xdr:row>
      <xdr:rowOff>1409400</xdr:rowOff>
    </xdr:to>
    <xdr:pic>
      <xdr:nvPicPr>
        <xdr:cNvPr id="163" name="Рисунок 447" descr="9785912822063.jpg"/>
        <xdr:cNvPicPr/>
      </xdr:nvPicPr>
      <xdr:blipFill>
        <a:blip r:embed="rId163"/>
        <a:stretch/>
      </xdr:blipFill>
      <xdr:spPr>
        <a:xfrm>
          <a:off x="509040" y="458226000"/>
          <a:ext cx="1066320" cy="1409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355</xdr:row>
      <xdr:rowOff>19080</xdr:rowOff>
    </xdr:from>
    <xdr:to>
      <xdr:col>1</xdr:col>
      <xdr:colOff>1190520</xdr:colOff>
      <xdr:row>355</xdr:row>
      <xdr:rowOff>1380960</xdr:rowOff>
    </xdr:to>
    <xdr:pic>
      <xdr:nvPicPr>
        <xdr:cNvPr id="164" name="Рисунок 450" descr="9785912826009.jpg"/>
        <xdr:cNvPicPr/>
      </xdr:nvPicPr>
      <xdr:blipFill>
        <a:blip r:embed="rId164"/>
        <a:stretch/>
      </xdr:blipFill>
      <xdr:spPr>
        <a:xfrm>
          <a:off x="556920" y="444500640"/>
          <a:ext cx="100944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369</xdr:row>
      <xdr:rowOff>0</xdr:rowOff>
    </xdr:from>
    <xdr:to>
      <xdr:col>1</xdr:col>
      <xdr:colOff>1228320</xdr:colOff>
      <xdr:row>369</xdr:row>
      <xdr:rowOff>1399680</xdr:rowOff>
    </xdr:to>
    <xdr:pic>
      <xdr:nvPicPr>
        <xdr:cNvPr id="165" name="Рисунок 451" descr="9785912827372.jpg"/>
        <xdr:cNvPicPr/>
      </xdr:nvPicPr>
      <xdr:blipFill>
        <a:blip r:embed="rId165"/>
        <a:stretch/>
      </xdr:blipFill>
      <xdr:spPr>
        <a:xfrm>
          <a:off x="556920" y="462483720"/>
          <a:ext cx="104724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359</xdr:row>
      <xdr:rowOff>9360</xdr:rowOff>
    </xdr:from>
    <xdr:to>
      <xdr:col>1</xdr:col>
      <xdr:colOff>1228320</xdr:colOff>
      <xdr:row>359</xdr:row>
      <xdr:rowOff>1389960</xdr:rowOff>
    </xdr:to>
    <xdr:pic>
      <xdr:nvPicPr>
        <xdr:cNvPr id="166" name="Рисунок 452" descr="9785912827419.jpg"/>
        <xdr:cNvPicPr/>
      </xdr:nvPicPr>
      <xdr:blipFill>
        <a:blip r:embed="rId166"/>
        <a:stretch/>
      </xdr:blipFill>
      <xdr:spPr>
        <a:xfrm>
          <a:off x="585360" y="449263080"/>
          <a:ext cx="10188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360</xdr:row>
      <xdr:rowOff>28440</xdr:rowOff>
    </xdr:from>
    <xdr:to>
      <xdr:col>1</xdr:col>
      <xdr:colOff>1238040</xdr:colOff>
      <xdr:row>360</xdr:row>
      <xdr:rowOff>1409040</xdr:rowOff>
    </xdr:to>
    <xdr:pic>
      <xdr:nvPicPr>
        <xdr:cNvPr id="167" name="Рисунок 453" descr="9785912826030.jpg"/>
        <xdr:cNvPicPr/>
      </xdr:nvPicPr>
      <xdr:blipFill>
        <a:blip r:embed="rId167"/>
        <a:stretch/>
      </xdr:blipFill>
      <xdr:spPr>
        <a:xfrm>
          <a:off x="585360" y="450701280"/>
          <a:ext cx="10285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370</xdr:row>
      <xdr:rowOff>9360</xdr:rowOff>
    </xdr:from>
    <xdr:to>
      <xdr:col>1</xdr:col>
      <xdr:colOff>1218600</xdr:colOff>
      <xdr:row>370</xdr:row>
      <xdr:rowOff>1409040</xdr:rowOff>
    </xdr:to>
    <xdr:pic>
      <xdr:nvPicPr>
        <xdr:cNvPr id="168" name="Рисунок 455" descr="9785000335154.jpg"/>
        <xdr:cNvPicPr/>
      </xdr:nvPicPr>
      <xdr:blipFill>
        <a:blip r:embed="rId168"/>
        <a:stretch/>
      </xdr:blipFill>
      <xdr:spPr>
        <a:xfrm>
          <a:off x="547200" y="463912560"/>
          <a:ext cx="104724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373</xdr:row>
      <xdr:rowOff>0</xdr:rowOff>
    </xdr:from>
    <xdr:to>
      <xdr:col>1</xdr:col>
      <xdr:colOff>1238040</xdr:colOff>
      <xdr:row>373</xdr:row>
      <xdr:rowOff>1399680</xdr:rowOff>
    </xdr:to>
    <xdr:pic>
      <xdr:nvPicPr>
        <xdr:cNvPr id="169" name="Рисунок 461" descr="9785000335567.jpg"/>
        <xdr:cNvPicPr/>
      </xdr:nvPicPr>
      <xdr:blipFill>
        <a:blip r:embed="rId169"/>
        <a:stretch/>
      </xdr:blipFill>
      <xdr:spPr>
        <a:xfrm>
          <a:off x="518760" y="467389080"/>
          <a:ext cx="10951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374</xdr:row>
      <xdr:rowOff>9360</xdr:rowOff>
    </xdr:from>
    <xdr:to>
      <xdr:col>1</xdr:col>
      <xdr:colOff>1238040</xdr:colOff>
      <xdr:row>374</xdr:row>
      <xdr:rowOff>1409040</xdr:rowOff>
    </xdr:to>
    <xdr:pic>
      <xdr:nvPicPr>
        <xdr:cNvPr id="170" name="Рисунок 463" descr="9785000335604.jpg"/>
        <xdr:cNvPicPr/>
      </xdr:nvPicPr>
      <xdr:blipFill>
        <a:blip r:embed="rId170"/>
        <a:stretch/>
      </xdr:blipFill>
      <xdr:spPr>
        <a:xfrm>
          <a:off x="518760" y="468817920"/>
          <a:ext cx="10951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375</xdr:row>
      <xdr:rowOff>9360</xdr:rowOff>
    </xdr:from>
    <xdr:to>
      <xdr:col>1</xdr:col>
      <xdr:colOff>1256760</xdr:colOff>
      <xdr:row>375</xdr:row>
      <xdr:rowOff>1389960</xdr:rowOff>
    </xdr:to>
    <xdr:pic>
      <xdr:nvPicPr>
        <xdr:cNvPr id="171" name="Рисунок 464" descr="9785000335550.jpg"/>
        <xdr:cNvPicPr/>
      </xdr:nvPicPr>
      <xdr:blipFill>
        <a:blip r:embed="rId171"/>
        <a:stretch/>
      </xdr:blipFill>
      <xdr:spPr>
        <a:xfrm>
          <a:off x="547200" y="470237040"/>
          <a:ext cx="10854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376</xdr:row>
      <xdr:rowOff>0</xdr:rowOff>
    </xdr:from>
    <xdr:to>
      <xdr:col>1</xdr:col>
      <xdr:colOff>1228320</xdr:colOff>
      <xdr:row>376</xdr:row>
      <xdr:rowOff>1361880</xdr:rowOff>
    </xdr:to>
    <xdr:pic>
      <xdr:nvPicPr>
        <xdr:cNvPr id="172" name="Рисунок 465" descr="9785000335581.jpg"/>
        <xdr:cNvPicPr/>
      </xdr:nvPicPr>
      <xdr:blipFill>
        <a:blip r:embed="rId172"/>
        <a:stretch/>
      </xdr:blipFill>
      <xdr:spPr>
        <a:xfrm>
          <a:off x="547200" y="471646800"/>
          <a:ext cx="10569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377</xdr:row>
      <xdr:rowOff>19080</xdr:rowOff>
    </xdr:from>
    <xdr:to>
      <xdr:col>1</xdr:col>
      <xdr:colOff>1228320</xdr:colOff>
      <xdr:row>377</xdr:row>
      <xdr:rowOff>1390320</xdr:rowOff>
    </xdr:to>
    <xdr:pic>
      <xdr:nvPicPr>
        <xdr:cNvPr id="173" name="Рисунок 467" descr="9785000335543.jpg"/>
        <xdr:cNvPicPr/>
      </xdr:nvPicPr>
      <xdr:blipFill>
        <a:blip r:embed="rId173"/>
        <a:stretch/>
      </xdr:blipFill>
      <xdr:spPr>
        <a:xfrm>
          <a:off x="509040" y="473132880"/>
          <a:ext cx="10951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379</xdr:row>
      <xdr:rowOff>9360</xdr:rowOff>
    </xdr:from>
    <xdr:to>
      <xdr:col>1</xdr:col>
      <xdr:colOff>1218600</xdr:colOff>
      <xdr:row>379</xdr:row>
      <xdr:rowOff>1389960</xdr:rowOff>
    </xdr:to>
    <xdr:pic>
      <xdr:nvPicPr>
        <xdr:cNvPr id="174" name="Рисунок 470" descr="9785912825170.jpg"/>
        <xdr:cNvPicPr/>
      </xdr:nvPicPr>
      <xdr:blipFill>
        <a:blip r:embed="rId174"/>
        <a:stretch/>
      </xdr:blipFill>
      <xdr:spPr>
        <a:xfrm>
          <a:off x="547200" y="475351920"/>
          <a:ext cx="104724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380</xdr:row>
      <xdr:rowOff>0</xdr:rowOff>
    </xdr:from>
    <xdr:to>
      <xdr:col>1</xdr:col>
      <xdr:colOff>1199520</xdr:colOff>
      <xdr:row>380</xdr:row>
      <xdr:rowOff>1399680</xdr:rowOff>
    </xdr:to>
    <xdr:pic>
      <xdr:nvPicPr>
        <xdr:cNvPr id="175" name="Рисунок 471" descr="9785912821615.jpg"/>
        <xdr:cNvPicPr/>
      </xdr:nvPicPr>
      <xdr:blipFill>
        <a:blip r:embed="rId175"/>
        <a:stretch/>
      </xdr:blipFill>
      <xdr:spPr>
        <a:xfrm>
          <a:off x="509040" y="476761680"/>
          <a:ext cx="10663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381</xdr:row>
      <xdr:rowOff>19080</xdr:rowOff>
    </xdr:from>
    <xdr:to>
      <xdr:col>1</xdr:col>
      <xdr:colOff>1180800</xdr:colOff>
      <xdr:row>381</xdr:row>
      <xdr:rowOff>1380960</xdr:rowOff>
    </xdr:to>
    <xdr:pic>
      <xdr:nvPicPr>
        <xdr:cNvPr id="176" name="Рисунок 473" descr="9785912821622.jpg"/>
        <xdr:cNvPicPr/>
      </xdr:nvPicPr>
      <xdr:blipFill>
        <a:blip r:embed="rId176"/>
        <a:stretch/>
      </xdr:blipFill>
      <xdr:spPr>
        <a:xfrm>
          <a:off x="547200" y="478200240"/>
          <a:ext cx="100944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382</xdr:row>
      <xdr:rowOff>0</xdr:rowOff>
    </xdr:from>
    <xdr:to>
      <xdr:col>1</xdr:col>
      <xdr:colOff>1161720</xdr:colOff>
      <xdr:row>382</xdr:row>
      <xdr:rowOff>1399680</xdr:rowOff>
    </xdr:to>
    <xdr:pic>
      <xdr:nvPicPr>
        <xdr:cNvPr id="177" name="Рисунок 474" descr="9785912821561.jpg"/>
        <xdr:cNvPicPr/>
      </xdr:nvPicPr>
      <xdr:blipFill>
        <a:blip r:embed="rId177"/>
        <a:stretch/>
      </xdr:blipFill>
      <xdr:spPr>
        <a:xfrm>
          <a:off x="471240" y="479600280"/>
          <a:ext cx="10663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383</xdr:row>
      <xdr:rowOff>0</xdr:rowOff>
    </xdr:from>
    <xdr:to>
      <xdr:col>1</xdr:col>
      <xdr:colOff>1199520</xdr:colOff>
      <xdr:row>383</xdr:row>
      <xdr:rowOff>1371240</xdr:rowOff>
    </xdr:to>
    <xdr:pic>
      <xdr:nvPicPr>
        <xdr:cNvPr id="178" name="Рисунок 476" descr="9785912825200.jpg"/>
        <xdr:cNvPicPr/>
      </xdr:nvPicPr>
      <xdr:blipFill>
        <a:blip r:embed="rId178"/>
        <a:stretch/>
      </xdr:blipFill>
      <xdr:spPr>
        <a:xfrm>
          <a:off x="509040" y="481019400"/>
          <a:ext cx="10663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384</xdr:row>
      <xdr:rowOff>0</xdr:rowOff>
    </xdr:from>
    <xdr:to>
      <xdr:col>1</xdr:col>
      <xdr:colOff>1199880</xdr:colOff>
      <xdr:row>384</xdr:row>
      <xdr:rowOff>1380600</xdr:rowOff>
    </xdr:to>
    <xdr:pic>
      <xdr:nvPicPr>
        <xdr:cNvPr id="179" name="Рисунок 477" descr="9785912827624.jpg"/>
        <xdr:cNvPicPr/>
      </xdr:nvPicPr>
      <xdr:blipFill>
        <a:blip r:embed="rId179"/>
        <a:stretch/>
      </xdr:blipFill>
      <xdr:spPr>
        <a:xfrm>
          <a:off x="490320" y="482438880"/>
          <a:ext cx="10854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385</xdr:row>
      <xdr:rowOff>38160</xdr:rowOff>
    </xdr:from>
    <xdr:to>
      <xdr:col>1</xdr:col>
      <xdr:colOff>1228320</xdr:colOff>
      <xdr:row>385</xdr:row>
      <xdr:rowOff>1400040</xdr:rowOff>
    </xdr:to>
    <xdr:pic>
      <xdr:nvPicPr>
        <xdr:cNvPr id="180" name="Рисунок 479" descr="9785912827600.jpg"/>
        <xdr:cNvPicPr/>
      </xdr:nvPicPr>
      <xdr:blipFill>
        <a:blip r:embed="rId180"/>
        <a:stretch/>
      </xdr:blipFill>
      <xdr:spPr>
        <a:xfrm>
          <a:off x="518760" y="483896160"/>
          <a:ext cx="10854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386</xdr:row>
      <xdr:rowOff>9360</xdr:rowOff>
    </xdr:from>
    <xdr:to>
      <xdr:col>1</xdr:col>
      <xdr:colOff>1218600</xdr:colOff>
      <xdr:row>386</xdr:row>
      <xdr:rowOff>1371240</xdr:rowOff>
    </xdr:to>
    <xdr:pic>
      <xdr:nvPicPr>
        <xdr:cNvPr id="181" name="Рисунок 481" descr="9785912821516.jpg"/>
        <xdr:cNvPicPr/>
      </xdr:nvPicPr>
      <xdr:blipFill>
        <a:blip r:embed="rId181"/>
        <a:stretch/>
      </xdr:blipFill>
      <xdr:spPr>
        <a:xfrm>
          <a:off x="547200" y="485286480"/>
          <a:ext cx="104724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387</xdr:row>
      <xdr:rowOff>0</xdr:rowOff>
    </xdr:from>
    <xdr:to>
      <xdr:col>1</xdr:col>
      <xdr:colOff>1199520</xdr:colOff>
      <xdr:row>387</xdr:row>
      <xdr:rowOff>1380600</xdr:rowOff>
    </xdr:to>
    <xdr:pic>
      <xdr:nvPicPr>
        <xdr:cNvPr id="182" name="Рисунок 482" descr="9785912821530.jpg"/>
        <xdr:cNvPicPr/>
      </xdr:nvPicPr>
      <xdr:blipFill>
        <a:blip r:embed="rId182"/>
        <a:stretch/>
      </xdr:blipFill>
      <xdr:spPr>
        <a:xfrm>
          <a:off x="509040" y="486696240"/>
          <a:ext cx="10663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109</xdr:row>
      <xdr:rowOff>38160</xdr:rowOff>
    </xdr:from>
    <xdr:to>
      <xdr:col>1</xdr:col>
      <xdr:colOff>1199520</xdr:colOff>
      <xdr:row>109</xdr:row>
      <xdr:rowOff>1418400</xdr:rowOff>
    </xdr:to>
    <xdr:pic>
      <xdr:nvPicPr>
        <xdr:cNvPr id="183" name="Рисунок 483" descr="9785912821547.jpg"/>
        <xdr:cNvPicPr/>
      </xdr:nvPicPr>
      <xdr:blipFill>
        <a:blip r:embed="rId183"/>
        <a:stretch/>
      </xdr:blipFill>
      <xdr:spPr>
        <a:xfrm>
          <a:off x="509040" y="128613600"/>
          <a:ext cx="1066320" cy="1380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166</xdr:row>
      <xdr:rowOff>19080</xdr:rowOff>
    </xdr:from>
    <xdr:to>
      <xdr:col>1</xdr:col>
      <xdr:colOff>1218960</xdr:colOff>
      <xdr:row>166</xdr:row>
      <xdr:rowOff>1418760</xdr:rowOff>
    </xdr:to>
    <xdr:pic>
      <xdr:nvPicPr>
        <xdr:cNvPr id="184" name="Рисунок 275" descr="9785912828782.jpg"/>
        <xdr:cNvPicPr/>
      </xdr:nvPicPr>
      <xdr:blipFill>
        <a:blip r:embed="rId184"/>
        <a:stretch/>
      </xdr:blipFill>
      <xdr:spPr>
        <a:xfrm>
          <a:off x="490320" y="198888840"/>
          <a:ext cx="110448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167</xdr:row>
      <xdr:rowOff>19080</xdr:rowOff>
    </xdr:from>
    <xdr:to>
      <xdr:col>1</xdr:col>
      <xdr:colOff>1237680</xdr:colOff>
      <xdr:row>167</xdr:row>
      <xdr:rowOff>1418760</xdr:rowOff>
    </xdr:to>
    <xdr:pic>
      <xdr:nvPicPr>
        <xdr:cNvPr id="185" name="Рисунок 278" descr="9785912828812.jpg"/>
        <xdr:cNvPicPr/>
      </xdr:nvPicPr>
      <xdr:blipFill>
        <a:blip r:embed="rId185"/>
        <a:stretch/>
      </xdr:blipFill>
      <xdr:spPr>
        <a:xfrm>
          <a:off x="547200" y="200308320"/>
          <a:ext cx="10663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168</xdr:row>
      <xdr:rowOff>9360</xdr:rowOff>
    </xdr:from>
    <xdr:to>
      <xdr:col>1</xdr:col>
      <xdr:colOff>1199520</xdr:colOff>
      <xdr:row>168</xdr:row>
      <xdr:rowOff>1389960</xdr:rowOff>
    </xdr:to>
    <xdr:pic>
      <xdr:nvPicPr>
        <xdr:cNvPr id="186" name="Рисунок 279" descr="9785912828850.jpg"/>
        <xdr:cNvPicPr/>
      </xdr:nvPicPr>
      <xdr:blipFill>
        <a:blip r:embed="rId186"/>
        <a:stretch/>
      </xdr:blipFill>
      <xdr:spPr>
        <a:xfrm>
          <a:off x="509040" y="201717720"/>
          <a:ext cx="10663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169</xdr:row>
      <xdr:rowOff>19080</xdr:rowOff>
    </xdr:from>
    <xdr:to>
      <xdr:col>1</xdr:col>
      <xdr:colOff>1218600</xdr:colOff>
      <xdr:row>169</xdr:row>
      <xdr:rowOff>1390320</xdr:rowOff>
    </xdr:to>
    <xdr:pic>
      <xdr:nvPicPr>
        <xdr:cNvPr id="187" name="Рисунок 281" descr="9785912828836.jpg"/>
        <xdr:cNvPicPr/>
      </xdr:nvPicPr>
      <xdr:blipFill>
        <a:blip r:embed="rId187"/>
        <a:stretch/>
      </xdr:blipFill>
      <xdr:spPr>
        <a:xfrm>
          <a:off x="547200" y="203146560"/>
          <a:ext cx="10472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170</xdr:row>
      <xdr:rowOff>57240</xdr:rowOff>
    </xdr:from>
    <xdr:to>
      <xdr:col>1</xdr:col>
      <xdr:colOff>1228320</xdr:colOff>
      <xdr:row>170</xdr:row>
      <xdr:rowOff>1418760</xdr:rowOff>
    </xdr:to>
    <xdr:pic>
      <xdr:nvPicPr>
        <xdr:cNvPr id="188" name="Рисунок 282" descr="9785912828843.jpg"/>
        <xdr:cNvPicPr/>
      </xdr:nvPicPr>
      <xdr:blipFill>
        <a:blip r:embed="rId188"/>
        <a:stretch/>
      </xdr:blipFill>
      <xdr:spPr>
        <a:xfrm>
          <a:off x="547200" y="204604200"/>
          <a:ext cx="1056960" cy="13615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394</xdr:row>
      <xdr:rowOff>28440</xdr:rowOff>
    </xdr:from>
    <xdr:to>
      <xdr:col>1</xdr:col>
      <xdr:colOff>1256760</xdr:colOff>
      <xdr:row>395</xdr:row>
      <xdr:rowOff>18720</xdr:rowOff>
    </xdr:to>
    <xdr:pic>
      <xdr:nvPicPr>
        <xdr:cNvPr id="189" name="Рисунок 489" descr="9785912825804.jpg"/>
        <xdr:cNvPicPr/>
      </xdr:nvPicPr>
      <xdr:blipFill>
        <a:blip r:embed="rId189"/>
        <a:stretch/>
      </xdr:blipFill>
      <xdr:spPr>
        <a:xfrm>
          <a:off x="480600" y="495040320"/>
          <a:ext cx="1152000" cy="1409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395</xdr:row>
      <xdr:rowOff>57240</xdr:rowOff>
    </xdr:from>
    <xdr:to>
      <xdr:col>1</xdr:col>
      <xdr:colOff>1238040</xdr:colOff>
      <xdr:row>395</xdr:row>
      <xdr:rowOff>1418040</xdr:rowOff>
    </xdr:to>
    <xdr:pic>
      <xdr:nvPicPr>
        <xdr:cNvPr id="190" name="Рисунок 490" descr="9785000335260.jpg"/>
        <xdr:cNvPicPr/>
      </xdr:nvPicPr>
      <xdr:blipFill>
        <a:blip r:embed="rId190"/>
        <a:stretch/>
      </xdr:blipFill>
      <xdr:spPr>
        <a:xfrm>
          <a:off x="518760" y="496488240"/>
          <a:ext cx="1095120" cy="1360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396</xdr:row>
      <xdr:rowOff>28440</xdr:rowOff>
    </xdr:from>
    <xdr:to>
      <xdr:col>1</xdr:col>
      <xdr:colOff>1247400</xdr:colOff>
      <xdr:row>397</xdr:row>
      <xdr:rowOff>9000</xdr:rowOff>
    </xdr:to>
    <xdr:pic>
      <xdr:nvPicPr>
        <xdr:cNvPr id="191" name="Рисунок 491" descr="9785912822568.jpg"/>
        <xdr:cNvPicPr/>
      </xdr:nvPicPr>
      <xdr:blipFill>
        <a:blip r:embed="rId191"/>
        <a:stretch/>
      </xdr:blipFill>
      <xdr:spPr>
        <a:xfrm>
          <a:off x="480600" y="497878560"/>
          <a:ext cx="114264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397</xdr:row>
      <xdr:rowOff>9360</xdr:rowOff>
    </xdr:from>
    <xdr:to>
      <xdr:col>1</xdr:col>
      <xdr:colOff>1266480</xdr:colOff>
      <xdr:row>397</xdr:row>
      <xdr:rowOff>1409040</xdr:rowOff>
    </xdr:to>
    <xdr:pic>
      <xdr:nvPicPr>
        <xdr:cNvPr id="192" name="Рисунок 492" descr="9785000335512.jpg"/>
        <xdr:cNvPicPr/>
      </xdr:nvPicPr>
      <xdr:blipFill>
        <a:blip r:embed="rId192"/>
        <a:stretch/>
      </xdr:blipFill>
      <xdr:spPr>
        <a:xfrm>
          <a:off x="509040" y="499278600"/>
          <a:ext cx="113328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398</xdr:row>
      <xdr:rowOff>9360</xdr:rowOff>
    </xdr:from>
    <xdr:to>
      <xdr:col>1</xdr:col>
      <xdr:colOff>1257120</xdr:colOff>
      <xdr:row>398</xdr:row>
      <xdr:rowOff>1389960</xdr:rowOff>
    </xdr:to>
    <xdr:pic>
      <xdr:nvPicPr>
        <xdr:cNvPr id="193" name="Рисунок 493" descr="9785912822711.jpg"/>
        <xdr:cNvPicPr/>
      </xdr:nvPicPr>
      <xdr:blipFill>
        <a:blip r:embed="rId193"/>
        <a:stretch/>
      </xdr:blipFill>
      <xdr:spPr>
        <a:xfrm>
          <a:off x="518760" y="500698080"/>
          <a:ext cx="11142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399</xdr:row>
      <xdr:rowOff>28440</xdr:rowOff>
    </xdr:from>
    <xdr:to>
      <xdr:col>1</xdr:col>
      <xdr:colOff>1228320</xdr:colOff>
      <xdr:row>399</xdr:row>
      <xdr:rowOff>1409040</xdr:rowOff>
    </xdr:to>
    <xdr:pic>
      <xdr:nvPicPr>
        <xdr:cNvPr id="194" name="Рисунок 494" descr="9785912822476.jpg"/>
        <xdr:cNvPicPr/>
      </xdr:nvPicPr>
      <xdr:blipFill>
        <a:blip r:embed="rId194"/>
        <a:stretch/>
      </xdr:blipFill>
      <xdr:spPr>
        <a:xfrm>
          <a:off x="480600" y="502136280"/>
          <a:ext cx="112356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402</xdr:row>
      <xdr:rowOff>28440</xdr:rowOff>
    </xdr:from>
    <xdr:to>
      <xdr:col>1</xdr:col>
      <xdr:colOff>1190520</xdr:colOff>
      <xdr:row>402</xdr:row>
      <xdr:rowOff>1399680</xdr:rowOff>
    </xdr:to>
    <xdr:pic>
      <xdr:nvPicPr>
        <xdr:cNvPr id="195" name="Рисунок 496" descr="9785000335505.jpg"/>
        <xdr:cNvPicPr/>
      </xdr:nvPicPr>
      <xdr:blipFill>
        <a:blip r:embed="rId195"/>
        <a:stretch/>
      </xdr:blipFill>
      <xdr:spPr>
        <a:xfrm>
          <a:off x="471240" y="506394000"/>
          <a:ext cx="10951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403</xdr:row>
      <xdr:rowOff>9360</xdr:rowOff>
    </xdr:from>
    <xdr:to>
      <xdr:col>1</xdr:col>
      <xdr:colOff>1199880</xdr:colOff>
      <xdr:row>403</xdr:row>
      <xdr:rowOff>1371240</xdr:rowOff>
    </xdr:to>
    <xdr:pic>
      <xdr:nvPicPr>
        <xdr:cNvPr id="196" name="Рисунок 497" descr="9785912822445.jpg"/>
        <xdr:cNvPicPr/>
      </xdr:nvPicPr>
      <xdr:blipFill>
        <a:blip r:embed="rId196"/>
        <a:stretch/>
      </xdr:blipFill>
      <xdr:spPr>
        <a:xfrm>
          <a:off x="480600" y="507794040"/>
          <a:ext cx="10951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404</xdr:row>
      <xdr:rowOff>38160</xdr:rowOff>
    </xdr:from>
    <xdr:to>
      <xdr:col>1</xdr:col>
      <xdr:colOff>1190160</xdr:colOff>
      <xdr:row>404</xdr:row>
      <xdr:rowOff>1400040</xdr:rowOff>
    </xdr:to>
    <xdr:pic>
      <xdr:nvPicPr>
        <xdr:cNvPr id="197" name="Рисунок 498" descr="9785912822452.jpg"/>
        <xdr:cNvPicPr/>
      </xdr:nvPicPr>
      <xdr:blipFill>
        <a:blip r:embed="rId197"/>
        <a:stretch/>
      </xdr:blipFill>
      <xdr:spPr>
        <a:xfrm>
          <a:off x="480600" y="509241960"/>
          <a:ext cx="10854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405</xdr:row>
      <xdr:rowOff>28440</xdr:rowOff>
    </xdr:from>
    <xdr:to>
      <xdr:col>1</xdr:col>
      <xdr:colOff>1218960</xdr:colOff>
      <xdr:row>405</xdr:row>
      <xdr:rowOff>1390320</xdr:rowOff>
    </xdr:to>
    <xdr:pic>
      <xdr:nvPicPr>
        <xdr:cNvPr id="198" name="Рисунок 499" descr="9785000335529.jpg"/>
        <xdr:cNvPicPr/>
      </xdr:nvPicPr>
      <xdr:blipFill>
        <a:blip r:embed="rId198"/>
        <a:stretch/>
      </xdr:blipFill>
      <xdr:spPr>
        <a:xfrm>
          <a:off x="480600" y="510651720"/>
          <a:ext cx="11142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406</xdr:row>
      <xdr:rowOff>9360</xdr:rowOff>
    </xdr:from>
    <xdr:to>
      <xdr:col>1</xdr:col>
      <xdr:colOff>1237680</xdr:colOff>
      <xdr:row>406</xdr:row>
      <xdr:rowOff>1389960</xdr:rowOff>
    </xdr:to>
    <xdr:pic>
      <xdr:nvPicPr>
        <xdr:cNvPr id="199" name="Рисунок 500" descr="9785000336571.jpg"/>
        <xdr:cNvPicPr/>
      </xdr:nvPicPr>
      <xdr:blipFill>
        <a:blip r:embed="rId199"/>
        <a:stretch/>
      </xdr:blipFill>
      <xdr:spPr>
        <a:xfrm>
          <a:off x="509040" y="512051760"/>
          <a:ext cx="110448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408</xdr:row>
      <xdr:rowOff>28440</xdr:rowOff>
    </xdr:from>
    <xdr:to>
      <xdr:col>1</xdr:col>
      <xdr:colOff>1256760</xdr:colOff>
      <xdr:row>408</xdr:row>
      <xdr:rowOff>1399680</xdr:rowOff>
    </xdr:to>
    <xdr:pic>
      <xdr:nvPicPr>
        <xdr:cNvPr id="200" name="Рисунок 501" descr="9785000336557.jpg"/>
        <xdr:cNvPicPr/>
      </xdr:nvPicPr>
      <xdr:blipFill>
        <a:blip r:embed="rId200"/>
        <a:stretch/>
      </xdr:blipFill>
      <xdr:spPr>
        <a:xfrm>
          <a:off x="547200" y="514909440"/>
          <a:ext cx="10854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409</xdr:row>
      <xdr:rowOff>28440</xdr:rowOff>
    </xdr:from>
    <xdr:to>
      <xdr:col>1</xdr:col>
      <xdr:colOff>1257120</xdr:colOff>
      <xdr:row>409</xdr:row>
      <xdr:rowOff>1390320</xdr:rowOff>
    </xdr:to>
    <xdr:pic>
      <xdr:nvPicPr>
        <xdr:cNvPr id="201" name="Рисунок 502" descr="9785912825125.jpg"/>
        <xdr:cNvPicPr/>
      </xdr:nvPicPr>
      <xdr:blipFill>
        <a:blip r:embed="rId201"/>
        <a:stretch/>
      </xdr:blipFill>
      <xdr:spPr>
        <a:xfrm>
          <a:off x="518760" y="516328560"/>
          <a:ext cx="11142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410</xdr:row>
      <xdr:rowOff>19080</xdr:rowOff>
    </xdr:from>
    <xdr:to>
      <xdr:col>1</xdr:col>
      <xdr:colOff>1247400</xdr:colOff>
      <xdr:row>410</xdr:row>
      <xdr:rowOff>1390320</xdr:rowOff>
    </xdr:to>
    <xdr:pic>
      <xdr:nvPicPr>
        <xdr:cNvPr id="202" name="Рисунок 503" descr="9785912825811.jpg"/>
        <xdr:cNvPicPr/>
      </xdr:nvPicPr>
      <xdr:blipFill>
        <a:blip r:embed="rId202"/>
        <a:stretch/>
      </xdr:blipFill>
      <xdr:spPr>
        <a:xfrm>
          <a:off x="509040" y="517738320"/>
          <a:ext cx="11142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411</xdr:row>
      <xdr:rowOff>28440</xdr:rowOff>
    </xdr:from>
    <xdr:to>
      <xdr:col>1</xdr:col>
      <xdr:colOff>1247400</xdr:colOff>
      <xdr:row>411</xdr:row>
      <xdr:rowOff>1418760</xdr:rowOff>
    </xdr:to>
    <xdr:pic>
      <xdr:nvPicPr>
        <xdr:cNvPr id="203" name="Рисунок 504" descr="9785912822803.jpg"/>
        <xdr:cNvPicPr/>
      </xdr:nvPicPr>
      <xdr:blipFill>
        <a:blip r:embed="rId203"/>
        <a:stretch/>
      </xdr:blipFill>
      <xdr:spPr>
        <a:xfrm>
          <a:off x="471240" y="519166800"/>
          <a:ext cx="1152000" cy="13903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413</xdr:row>
      <xdr:rowOff>28440</xdr:rowOff>
    </xdr:from>
    <xdr:to>
      <xdr:col>1</xdr:col>
      <xdr:colOff>1247400</xdr:colOff>
      <xdr:row>413</xdr:row>
      <xdr:rowOff>1409040</xdr:rowOff>
    </xdr:to>
    <xdr:pic>
      <xdr:nvPicPr>
        <xdr:cNvPr id="204" name="Рисунок 505" descr="9785912825156.jpg"/>
        <xdr:cNvPicPr/>
      </xdr:nvPicPr>
      <xdr:blipFill>
        <a:blip r:embed="rId204"/>
        <a:stretch/>
      </xdr:blipFill>
      <xdr:spPr>
        <a:xfrm>
          <a:off x="509040" y="522005400"/>
          <a:ext cx="11142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400</xdr:row>
      <xdr:rowOff>9360</xdr:rowOff>
    </xdr:from>
    <xdr:to>
      <xdr:col>1</xdr:col>
      <xdr:colOff>1266480</xdr:colOff>
      <xdr:row>400</xdr:row>
      <xdr:rowOff>1389960</xdr:rowOff>
    </xdr:to>
    <xdr:pic>
      <xdr:nvPicPr>
        <xdr:cNvPr id="205" name="Рисунок 935" descr="9785000335499.jpg"/>
        <xdr:cNvPicPr/>
      </xdr:nvPicPr>
      <xdr:blipFill>
        <a:blip r:embed="rId205"/>
        <a:stretch/>
      </xdr:blipFill>
      <xdr:spPr>
        <a:xfrm>
          <a:off x="509040" y="503536320"/>
          <a:ext cx="113328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401</xdr:row>
      <xdr:rowOff>19080</xdr:rowOff>
    </xdr:from>
    <xdr:to>
      <xdr:col>1</xdr:col>
      <xdr:colOff>1199520</xdr:colOff>
      <xdr:row>401</xdr:row>
      <xdr:rowOff>1380960</xdr:rowOff>
    </xdr:to>
    <xdr:pic>
      <xdr:nvPicPr>
        <xdr:cNvPr id="206" name="Рисунок 495" descr="9785912825798.jpg"/>
        <xdr:cNvPicPr/>
      </xdr:nvPicPr>
      <xdr:blipFill>
        <a:blip r:embed="rId206"/>
        <a:stretch/>
      </xdr:blipFill>
      <xdr:spPr>
        <a:xfrm>
          <a:off x="509040" y="504965520"/>
          <a:ext cx="10663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431</xdr:row>
      <xdr:rowOff>9360</xdr:rowOff>
    </xdr:from>
    <xdr:to>
      <xdr:col>1</xdr:col>
      <xdr:colOff>1190160</xdr:colOff>
      <xdr:row>431</xdr:row>
      <xdr:rowOff>1418760</xdr:rowOff>
    </xdr:to>
    <xdr:pic>
      <xdr:nvPicPr>
        <xdr:cNvPr id="207" name="Рисунок 509" descr="9785912828133.jpg"/>
        <xdr:cNvPicPr/>
      </xdr:nvPicPr>
      <xdr:blipFill>
        <a:blip r:embed="rId207"/>
        <a:stretch/>
      </xdr:blipFill>
      <xdr:spPr>
        <a:xfrm>
          <a:off x="509040" y="544455720"/>
          <a:ext cx="1056960" cy="1409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438</xdr:row>
      <xdr:rowOff>38160</xdr:rowOff>
    </xdr:from>
    <xdr:to>
      <xdr:col>1</xdr:col>
      <xdr:colOff>1218600</xdr:colOff>
      <xdr:row>439</xdr:row>
      <xdr:rowOff>9360</xdr:rowOff>
    </xdr:to>
    <xdr:pic>
      <xdr:nvPicPr>
        <xdr:cNvPr id="208" name="Рисунок 510" descr="9785912828157.jpg"/>
        <xdr:cNvPicPr/>
      </xdr:nvPicPr>
      <xdr:blipFill>
        <a:blip r:embed="rId208"/>
        <a:stretch/>
      </xdr:blipFill>
      <xdr:spPr>
        <a:xfrm>
          <a:off x="547200" y="553857120"/>
          <a:ext cx="1047240" cy="1390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439</xdr:row>
      <xdr:rowOff>19080</xdr:rowOff>
    </xdr:from>
    <xdr:to>
      <xdr:col>1</xdr:col>
      <xdr:colOff>1218600</xdr:colOff>
      <xdr:row>439</xdr:row>
      <xdr:rowOff>1390320</xdr:rowOff>
    </xdr:to>
    <xdr:pic>
      <xdr:nvPicPr>
        <xdr:cNvPr id="209" name="Рисунок 511" descr="9785912828140.jpg"/>
        <xdr:cNvPicPr/>
      </xdr:nvPicPr>
      <xdr:blipFill>
        <a:blip r:embed="rId209"/>
        <a:stretch/>
      </xdr:blipFill>
      <xdr:spPr>
        <a:xfrm>
          <a:off x="547200" y="555257520"/>
          <a:ext cx="10472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416</xdr:row>
      <xdr:rowOff>38160</xdr:rowOff>
    </xdr:from>
    <xdr:to>
      <xdr:col>1</xdr:col>
      <xdr:colOff>1190160</xdr:colOff>
      <xdr:row>416</xdr:row>
      <xdr:rowOff>1409400</xdr:rowOff>
    </xdr:to>
    <xdr:pic>
      <xdr:nvPicPr>
        <xdr:cNvPr id="210" name="Рисунок 827" descr="9785000335024.jpg"/>
        <xdr:cNvPicPr/>
      </xdr:nvPicPr>
      <xdr:blipFill>
        <a:blip r:embed="rId210"/>
        <a:stretch/>
      </xdr:blipFill>
      <xdr:spPr>
        <a:xfrm>
          <a:off x="547200" y="524577240"/>
          <a:ext cx="10188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430</xdr:row>
      <xdr:rowOff>19080</xdr:rowOff>
    </xdr:from>
    <xdr:to>
      <xdr:col>1</xdr:col>
      <xdr:colOff>1199880</xdr:colOff>
      <xdr:row>430</xdr:row>
      <xdr:rowOff>1380960</xdr:rowOff>
    </xdr:to>
    <xdr:pic>
      <xdr:nvPicPr>
        <xdr:cNvPr id="211" name="Рисунок 828" descr="9785912828713.jpg"/>
        <xdr:cNvPicPr/>
      </xdr:nvPicPr>
      <xdr:blipFill>
        <a:blip r:embed="rId211"/>
        <a:stretch/>
      </xdr:blipFill>
      <xdr:spPr>
        <a:xfrm>
          <a:off x="556920" y="543046320"/>
          <a:ext cx="10188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417</xdr:row>
      <xdr:rowOff>19080</xdr:rowOff>
    </xdr:from>
    <xdr:to>
      <xdr:col>1</xdr:col>
      <xdr:colOff>1238040</xdr:colOff>
      <xdr:row>417</xdr:row>
      <xdr:rowOff>1418760</xdr:rowOff>
    </xdr:to>
    <xdr:pic>
      <xdr:nvPicPr>
        <xdr:cNvPr id="212" name="Рисунок 513" descr="9785912822308.jpg"/>
        <xdr:cNvPicPr/>
      </xdr:nvPicPr>
      <xdr:blipFill>
        <a:blip r:embed="rId212"/>
        <a:stretch/>
      </xdr:blipFill>
      <xdr:spPr>
        <a:xfrm>
          <a:off x="585360" y="525977640"/>
          <a:ext cx="10285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237960</xdr:colOff>
      <xdr:row>440</xdr:row>
      <xdr:rowOff>19080</xdr:rowOff>
    </xdr:from>
    <xdr:to>
      <xdr:col>1</xdr:col>
      <xdr:colOff>1256760</xdr:colOff>
      <xdr:row>440</xdr:row>
      <xdr:rowOff>1390320</xdr:rowOff>
    </xdr:to>
    <xdr:pic>
      <xdr:nvPicPr>
        <xdr:cNvPr id="213" name="Рисунок 517" descr="9785912822339.jpg"/>
        <xdr:cNvPicPr/>
      </xdr:nvPicPr>
      <xdr:blipFill>
        <a:blip r:embed="rId213"/>
        <a:stretch/>
      </xdr:blipFill>
      <xdr:spPr>
        <a:xfrm>
          <a:off x="613800" y="556676640"/>
          <a:ext cx="10188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444</xdr:row>
      <xdr:rowOff>38160</xdr:rowOff>
    </xdr:from>
    <xdr:to>
      <xdr:col>1</xdr:col>
      <xdr:colOff>1238040</xdr:colOff>
      <xdr:row>444</xdr:row>
      <xdr:rowOff>1400040</xdr:rowOff>
    </xdr:to>
    <xdr:pic>
      <xdr:nvPicPr>
        <xdr:cNvPr id="214" name="Рисунок 830" descr="9785912826825.jpg"/>
        <xdr:cNvPicPr/>
      </xdr:nvPicPr>
      <xdr:blipFill>
        <a:blip r:embed="rId214"/>
        <a:stretch/>
      </xdr:blipFill>
      <xdr:spPr>
        <a:xfrm>
          <a:off x="585360" y="562372560"/>
          <a:ext cx="10285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420</xdr:row>
      <xdr:rowOff>9360</xdr:rowOff>
    </xdr:from>
    <xdr:to>
      <xdr:col>1</xdr:col>
      <xdr:colOff>1180800</xdr:colOff>
      <xdr:row>420</xdr:row>
      <xdr:rowOff>1371240</xdr:rowOff>
    </xdr:to>
    <xdr:pic>
      <xdr:nvPicPr>
        <xdr:cNvPr id="215" name="Рисунок 522" descr="9785000336946.jpg"/>
        <xdr:cNvPicPr/>
      </xdr:nvPicPr>
      <xdr:blipFill>
        <a:blip r:embed="rId215"/>
        <a:stretch/>
      </xdr:blipFill>
      <xdr:spPr>
        <a:xfrm>
          <a:off x="547200" y="530225640"/>
          <a:ext cx="100944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421</xdr:row>
      <xdr:rowOff>9360</xdr:rowOff>
    </xdr:from>
    <xdr:to>
      <xdr:col>1</xdr:col>
      <xdr:colOff>1199880</xdr:colOff>
      <xdr:row>421</xdr:row>
      <xdr:rowOff>1389960</xdr:rowOff>
    </xdr:to>
    <xdr:pic>
      <xdr:nvPicPr>
        <xdr:cNvPr id="216" name="Рисунок 523" descr="9785912821165.jpg"/>
        <xdr:cNvPicPr/>
      </xdr:nvPicPr>
      <xdr:blipFill>
        <a:blip r:embed="rId216"/>
        <a:stretch/>
      </xdr:blipFill>
      <xdr:spPr>
        <a:xfrm>
          <a:off x="556920" y="531644760"/>
          <a:ext cx="1018800" cy="138060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162000</xdr:colOff>
      <xdr:row>446</xdr:row>
      <xdr:rowOff>47520</xdr:rowOff>
    </xdr:from>
    <xdr:to>
      <xdr:col>1</xdr:col>
      <xdr:colOff>1180800</xdr:colOff>
      <xdr:row>447</xdr:row>
      <xdr:rowOff>9000</xdr:rowOff>
    </xdr:to>
    <xdr:pic>
      <xdr:nvPicPr>
        <xdr:cNvPr id="217" name="Рисунок 524" descr="9785000336243.jpg"/>
        <xdr:cNvPicPr/>
      </xdr:nvPicPr>
      <xdr:blipFill>
        <a:blip r:embed="rId217"/>
        <a:stretch/>
      </xdr:blipFill>
      <xdr:spPr>
        <a:xfrm>
          <a:off x="537840" y="565220520"/>
          <a:ext cx="10188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428</xdr:row>
      <xdr:rowOff>9360</xdr:rowOff>
    </xdr:from>
    <xdr:to>
      <xdr:col>1</xdr:col>
      <xdr:colOff>1199880</xdr:colOff>
      <xdr:row>428</xdr:row>
      <xdr:rowOff>1389960</xdr:rowOff>
    </xdr:to>
    <xdr:pic>
      <xdr:nvPicPr>
        <xdr:cNvPr id="218" name="Рисунок 526" descr="9785912826092.jpg"/>
        <xdr:cNvPicPr/>
      </xdr:nvPicPr>
      <xdr:blipFill>
        <a:blip r:embed="rId218"/>
        <a:stretch/>
      </xdr:blipFill>
      <xdr:spPr>
        <a:xfrm>
          <a:off x="547200" y="540874440"/>
          <a:ext cx="10285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422</xdr:row>
      <xdr:rowOff>28440</xdr:rowOff>
    </xdr:from>
    <xdr:to>
      <xdr:col>1</xdr:col>
      <xdr:colOff>1199880</xdr:colOff>
      <xdr:row>422</xdr:row>
      <xdr:rowOff>1409040</xdr:rowOff>
    </xdr:to>
    <xdr:pic>
      <xdr:nvPicPr>
        <xdr:cNvPr id="219" name="Рисунок 831" descr="9785912821172.jpg"/>
        <xdr:cNvPicPr/>
      </xdr:nvPicPr>
      <xdr:blipFill>
        <a:blip r:embed="rId219"/>
        <a:stretch/>
      </xdr:blipFill>
      <xdr:spPr>
        <a:xfrm>
          <a:off x="547200" y="533082960"/>
          <a:ext cx="10285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423</xdr:row>
      <xdr:rowOff>9360</xdr:rowOff>
    </xdr:from>
    <xdr:to>
      <xdr:col>1</xdr:col>
      <xdr:colOff>1199880</xdr:colOff>
      <xdr:row>423</xdr:row>
      <xdr:rowOff>1418760</xdr:rowOff>
    </xdr:to>
    <xdr:pic>
      <xdr:nvPicPr>
        <xdr:cNvPr id="220" name="Рисунок 527" descr="9785912828737.jpg"/>
        <xdr:cNvPicPr/>
      </xdr:nvPicPr>
      <xdr:blipFill>
        <a:blip r:embed="rId220"/>
        <a:stretch/>
      </xdr:blipFill>
      <xdr:spPr>
        <a:xfrm>
          <a:off x="547200" y="534483000"/>
          <a:ext cx="1028520" cy="1409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434</xdr:row>
      <xdr:rowOff>9360</xdr:rowOff>
    </xdr:from>
    <xdr:to>
      <xdr:col>1</xdr:col>
      <xdr:colOff>1228320</xdr:colOff>
      <xdr:row>434</xdr:row>
      <xdr:rowOff>1409040</xdr:rowOff>
    </xdr:to>
    <xdr:pic>
      <xdr:nvPicPr>
        <xdr:cNvPr id="221" name="Рисунок 528" descr="9785000335239.jpg"/>
        <xdr:cNvPicPr/>
      </xdr:nvPicPr>
      <xdr:blipFill>
        <a:blip r:embed="rId221"/>
        <a:stretch/>
      </xdr:blipFill>
      <xdr:spPr>
        <a:xfrm>
          <a:off x="547200" y="548713440"/>
          <a:ext cx="105696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424</xdr:row>
      <xdr:rowOff>57240</xdr:rowOff>
    </xdr:from>
    <xdr:to>
      <xdr:col>1</xdr:col>
      <xdr:colOff>1180800</xdr:colOff>
      <xdr:row>424</xdr:row>
      <xdr:rowOff>1418040</xdr:rowOff>
    </xdr:to>
    <xdr:pic>
      <xdr:nvPicPr>
        <xdr:cNvPr id="222" name="Рисунок 832" descr="9785912822315.jpg"/>
        <xdr:cNvPicPr/>
      </xdr:nvPicPr>
      <xdr:blipFill>
        <a:blip r:embed="rId222"/>
        <a:stretch/>
      </xdr:blipFill>
      <xdr:spPr>
        <a:xfrm>
          <a:off x="547200" y="535950360"/>
          <a:ext cx="1009440" cy="1360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152280</xdr:colOff>
      <xdr:row>435</xdr:row>
      <xdr:rowOff>28440</xdr:rowOff>
    </xdr:from>
    <xdr:to>
      <xdr:col>1</xdr:col>
      <xdr:colOff>1180800</xdr:colOff>
      <xdr:row>435</xdr:row>
      <xdr:rowOff>1371240</xdr:rowOff>
    </xdr:to>
    <xdr:pic>
      <xdr:nvPicPr>
        <xdr:cNvPr id="223" name="Рисунок 531" descr="9785912828720.jpg"/>
        <xdr:cNvPicPr/>
      </xdr:nvPicPr>
      <xdr:blipFill>
        <a:blip r:embed="rId223"/>
        <a:stretch/>
      </xdr:blipFill>
      <xdr:spPr>
        <a:xfrm>
          <a:off x="528120" y="550151640"/>
          <a:ext cx="1028520" cy="1342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436</xdr:row>
      <xdr:rowOff>0</xdr:rowOff>
    </xdr:from>
    <xdr:to>
      <xdr:col>1</xdr:col>
      <xdr:colOff>1209240</xdr:colOff>
      <xdr:row>436</xdr:row>
      <xdr:rowOff>1370520</xdr:rowOff>
    </xdr:to>
    <xdr:pic>
      <xdr:nvPicPr>
        <xdr:cNvPr id="224" name="Рисунок 532" descr="9785000335017.jpg"/>
        <xdr:cNvPicPr/>
      </xdr:nvPicPr>
      <xdr:blipFill>
        <a:blip r:embed="rId224"/>
        <a:stretch/>
      </xdr:blipFill>
      <xdr:spPr>
        <a:xfrm>
          <a:off x="547200" y="551542680"/>
          <a:ext cx="1037880" cy="13705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449</xdr:row>
      <xdr:rowOff>38160</xdr:rowOff>
    </xdr:from>
    <xdr:to>
      <xdr:col>1</xdr:col>
      <xdr:colOff>1161720</xdr:colOff>
      <xdr:row>449</xdr:row>
      <xdr:rowOff>1284840</xdr:rowOff>
    </xdr:to>
    <xdr:pic>
      <xdr:nvPicPr>
        <xdr:cNvPr id="225" name="Рисунок 39" descr="9785912828911.jpg"/>
        <xdr:cNvPicPr/>
      </xdr:nvPicPr>
      <xdr:blipFill>
        <a:blip r:embed="rId225"/>
        <a:stretch/>
      </xdr:blipFill>
      <xdr:spPr>
        <a:xfrm>
          <a:off x="490320" y="567887400"/>
          <a:ext cx="1047240" cy="1246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451</xdr:row>
      <xdr:rowOff>38160</xdr:rowOff>
    </xdr:from>
    <xdr:to>
      <xdr:col>1</xdr:col>
      <xdr:colOff>1247400</xdr:colOff>
      <xdr:row>451</xdr:row>
      <xdr:rowOff>1371240</xdr:rowOff>
    </xdr:to>
    <xdr:pic>
      <xdr:nvPicPr>
        <xdr:cNvPr id="226" name="Рисунок 25" descr="9785000337080.jpg"/>
        <xdr:cNvPicPr/>
      </xdr:nvPicPr>
      <xdr:blipFill>
        <a:blip r:embed="rId226"/>
        <a:stretch/>
      </xdr:blipFill>
      <xdr:spPr>
        <a:xfrm>
          <a:off x="471240" y="569735280"/>
          <a:ext cx="1152000" cy="1333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76320</xdr:colOff>
      <xdr:row>454</xdr:row>
      <xdr:rowOff>1418400</xdr:rowOff>
    </xdr:from>
    <xdr:to>
      <xdr:col>1</xdr:col>
      <xdr:colOff>1228320</xdr:colOff>
      <xdr:row>455</xdr:row>
      <xdr:rowOff>1333080</xdr:rowOff>
    </xdr:to>
    <xdr:pic>
      <xdr:nvPicPr>
        <xdr:cNvPr id="227" name="Рисунок 26" descr="9785000337110.jpg"/>
        <xdr:cNvPicPr/>
      </xdr:nvPicPr>
      <xdr:blipFill>
        <a:blip r:embed="rId227"/>
        <a:stretch/>
      </xdr:blipFill>
      <xdr:spPr>
        <a:xfrm>
          <a:off x="452160" y="575373240"/>
          <a:ext cx="1152000" cy="1333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57240</xdr:colOff>
      <xdr:row>457</xdr:row>
      <xdr:rowOff>57240</xdr:rowOff>
    </xdr:from>
    <xdr:to>
      <xdr:col>1</xdr:col>
      <xdr:colOff>1218960</xdr:colOff>
      <xdr:row>457</xdr:row>
      <xdr:rowOff>1390320</xdr:rowOff>
    </xdr:to>
    <xdr:pic>
      <xdr:nvPicPr>
        <xdr:cNvPr id="228" name="Рисунок 28" descr="9785000337141.jpg"/>
        <xdr:cNvPicPr/>
      </xdr:nvPicPr>
      <xdr:blipFill>
        <a:blip r:embed="rId228"/>
        <a:stretch/>
      </xdr:blipFill>
      <xdr:spPr>
        <a:xfrm>
          <a:off x="433080" y="578269800"/>
          <a:ext cx="1161720" cy="1333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66600</xdr:colOff>
      <xdr:row>459</xdr:row>
      <xdr:rowOff>57240</xdr:rowOff>
    </xdr:from>
    <xdr:to>
      <xdr:col>1</xdr:col>
      <xdr:colOff>1228320</xdr:colOff>
      <xdr:row>459</xdr:row>
      <xdr:rowOff>1418040</xdr:rowOff>
    </xdr:to>
    <xdr:pic>
      <xdr:nvPicPr>
        <xdr:cNvPr id="229" name="Рисунок 29" descr="9785000337134.jpg"/>
        <xdr:cNvPicPr/>
      </xdr:nvPicPr>
      <xdr:blipFill>
        <a:blip r:embed="rId229"/>
        <a:stretch/>
      </xdr:blipFill>
      <xdr:spPr>
        <a:xfrm>
          <a:off x="442440" y="581108400"/>
          <a:ext cx="1161720" cy="1360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460</xdr:row>
      <xdr:rowOff>9360</xdr:rowOff>
    </xdr:from>
    <xdr:to>
      <xdr:col>1</xdr:col>
      <xdr:colOff>1199520</xdr:colOff>
      <xdr:row>460</xdr:row>
      <xdr:rowOff>1371240</xdr:rowOff>
    </xdr:to>
    <xdr:pic>
      <xdr:nvPicPr>
        <xdr:cNvPr id="230" name="Рисунок 30" descr="9785000337127.jpg"/>
        <xdr:cNvPicPr/>
      </xdr:nvPicPr>
      <xdr:blipFill>
        <a:blip r:embed="rId230"/>
        <a:stretch/>
      </xdr:blipFill>
      <xdr:spPr>
        <a:xfrm>
          <a:off x="423360" y="582479640"/>
          <a:ext cx="11520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76320</xdr:colOff>
      <xdr:row>463</xdr:row>
      <xdr:rowOff>57240</xdr:rowOff>
    </xdr:from>
    <xdr:to>
      <xdr:col>1</xdr:col>
      <xdr:colOff>1238040</xdr:colOff>
      <xdr:row>463</xdr:row>
      <xdr:rowOff>1418040</xdr:rowOff>
    </xdr:to>
    <xdr:pic>
      <xdr:nvPicPr>
        <xdr:cNvPr id="231" name="Рисунок 31" descr="9785000336953.jpg"/>
        <xdr:cNvPicPr/>
      </xdr:nvPicPr>
      <xdr:blipFill>
        <a:blip r:embed="rId231"/>
        <a:stretch/>
      </xdr:blipFill>
      <xdr:spPr>
        <a:xfrm>
          <a:off x="452160" y="586785240"/>
          <a:ext cx="1161720" cy="1360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464</xdr:row>
      <xdr:rowOff>57240</xdr:rowOff>
    </xdr:from>
    <xdr:to>
      <xdr:col>1</xdr:col>
      <xdr:colOff>1247400</xdr:colOff>
      <xdr:row>464</xdr:row>
      <xdr:rowOff>1390320</xdr:rowOff>
    </xdr:to>
    <xdr:pic>
      <xdr:nvPicPr>
        <xdr:cNvPr id="232" name="Рисунок 32" descr="9785000336960.jpg"/>
        <xdr:cNvPicPr/>
      </xdr:nvPicPr>
      <xdr:blipFill>
        <a:blip r:embed="rId232"/>
        <a:stretch/>
      </xdr:blipFill>
      <xdr:spPr>
        <a:xfrm>
          <a:off x="471240" y="588204360"/>
          <a:ext cx="1152000" cy="1333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465</xdr:row>
      <xdr:rowOff>28440</xdr:rowOff>
    </xdr:from>
    <xdr:to>
      <xdr:col>1</xdr:col>
      <xdr:colOff>1257120</xdr:colOff>
      <xdr:row>465</xdr:row>
      <xdr:rowOff>1371240</xdr:rowOff>
    </xdr:to>
    <xdr:pic>
      <xdr:nvPicPr>
        <xdr:cNvPr id="233" name="Рисунок 33" descr="9785000336977.jpg"/>
        <xdr:cNvPicPr/>
      </xdr:nvPicPr>
      <xdr:blipFill>
        <a:blip r:embed="rId233"/>
        <a:stretch/>
      </xdr:blipFill>
      <xdr:spPr>
        <a:xfrm>
          <a:off x="471240" y="589594680"/>
          <a:ext cx="1161720" cy="1342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466</xdr:row>
      <xdr:rowOff>38160</xdr:rowOff>
    </xdr:from>
    <xdr:to>
      <xdr:col>1</xdr:col>
      <xdr:colOff>1238040</xdr:colOff>
      <xdr:row>466</xdr:row>
      <xdr:rowOff>1380960</xdr:rowOff>
    </xdr:to>
    <xdr:pic>
      <xdr:nvPicPr>
        <xdr:cNvPr id="234" name="Рисунок 34" descr="9785000337028.jpg"/>
        <xdr:cNvPicPr/>
      </xdr:nvPicPr>
      <xdr:blipFill>
        <a:blip r:embed="rId234"/>
        <a:stretch/>
      </xdr:blipFill>
      <xdr:spPr>
        <a:xfrm>
          <a:off x="471240" y="591023880"/>
          <a:ext cx="1142640" cy="1342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76320</xdr:colOff>
      <xdr:row>467</xdr:row>
      <xdr:rowOff>38160</xdr:rowOff>
    </xdr:from>
    <xdr:to>
      <xdr:col>1</xdr:col>
      <xdr:colOff>1199880</xdr:colOff>
      <xdr:row>467</xdr:row>
      <xdr:rowOff>1371240</xdr:rowOff>
    </xdr:to>
    <xdr:pic>
      <xdr:nvPicPr>
        <xdr:cNvPr id="235" name="Рисунок 35" descr="9785000337035.jpg"/>
        <xdr:cNvPicPr/>
      </xdr:nvPicPr>
      <xdr:blipFill>
        <a:blip r:embed="rId235"/>
        <a:stretch/>
      </xdr:blipFill>
      <xdr:spPr>
        <a:xfrm>
          <a:off x="452160" y="592443000"/>
          <a:ext cx="1123560" cy="1333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471</xdr:row>
      <xdr:rowOff>38160</xdr:rowOff>
    </xdr:from>
    <xdr:to>
      <xdr:col>1</xdr:col>
      <xdr:colOff>1171080</xdr:colOff>
      <xdr:row>471</xdr:row>
      <xdr:rowOff>1361880</xdr:rowOff>
    </xdr:to>
    <xdr:pic>
      <xdr:nvPicPr>
        <xdr:cNvPr id="236" name="Рисунок 37" descr="9785000337011.jpg"/>
        <xdr:cNvPicPr/>
      </xdr:nvPicPr>
      <xdr:blipFill>
        <a:blip r:embed="rId236"/>
        <a:stretch/>
      </xdr:blipFill>
      <xdr:spPr>
        <a:xfrm>
          <a:off x="423360" y="598119840"/>
          <a:ext cx="1123560" cy="13237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472</xdr:row>
      <xdr:rowOff>38160</xdr:rowOff>
    </xdr:from>
    <xdr:to>
      <xdr:col>1</xdr:col>
      <xdr:colOff>1199880</xdr:colOff>
      <xdr:row>472</xdr:row>
      <xdr:rowOff>1400040</xdr:rowOff>
    </xdr:to>
    <xdr:pic>
      <xdr:nvPicPr>
        <xdr:cNvPr id="237" name="Рисунок 38" descr="9785000337042.jpg"/>
        <xdr:cNvPicPr/>
      </xdr:nvPicPr>
      <xdr:blipFill>
        <a:blip r:embed="rId237"/>
        <a:stretch/>
      </xdr:blipFill>
      <xdr:spPr>
        <a:xfrm>
          <a:off x="414000" y="599538960"/>
          <a:ext cx="11617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489</xdr:row>
      <xdr:rowOff>38160</xdr:rowOff>
    </xdr:from>
    <xdr:to>
      <xdr:col>1</xdr:col>
      <xdr:colOff>1285560</xdr:colOff>
      <xdr:row>489</xdr:row>
      <xdr:rowOff>961560</xdr:rowOff>
    </xdr:to>
    <xdr:pic>
      <xdr:nvPicPr>
        <xdr:cNvPr id="238" name="Рисунок 43" descr="978500033999200052.jpg"/>
        <xdr:cNvPicPr/>
      </xdr:nvPicPr>
      <xdr:blipFill>
        <a:blip r:embed="rId238"/>
        <a:stretch/>
      </xdr:blipFill>
      <xdr:spPr>
        <a:xfrm>
          <a:off x="404280" y="616188960"/>
          <a:ext cx="125712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490</xdr:row>
      <xdr:rowOff>66600</xdr:rowOff>
    </xdr:from>
    <xdr:to>
      <xdr:col>2</xdr:col>
      <xdr:colOff>18720</xdr:colOff>
      <xdr:row>490</xdr:row>
      <xdr:rowOff>999720</xdr:rowOff>
    </xdr:to>
    <xdr:pic>
      <xdr:nvPicPr>
        <xdr:cNvPr id="239" name="Рисунок 46" descr="978500033999200005.jpg"/>
        <xdr:cNvPicPr/>
      </xdr:nvPicPr>
      <xdr:blipFill>
        <a:blip r:embed="rId239"/>
        <a:stretch/>
      </xdr:blipFill>
      <xdr:spPr>
        <a:xfrm>
          <a:off x="394920" y="617245920"/>
          <a:ext cx="1362600" cy="9331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491</xdr:row>
      <xdr:rowOff>66600</xdr:rowOff>
    </xdr:from>
    <xdr:to>
      <xdr:col>1</xdr:col>
      <xdr:colOff>1285560</xdr:colOff>
      <xdr:row>491</xdr:row>
      <xdr:rowOff>990000</xdr:rowOff>
    </xdr:to>
    <xdr:pic>
      <xdr:nvPicPr>
        <xdr:cNvPr id="240" name="Рисунок 47" descr="9785912827655.jpg"/>
        <xdr:cNvPicPr/>
      </xdr:nvPicPr>
      <xdr:blipFill>
        <a:blip r:embed="rId240"/>
        <a:stretch/>
      </xdr:blipFill>
      <xdr:spPr>
        <a:xfrm>
          <a:off x="423360" y="618274800"/>
          <a:ext cx="123804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492</xdr:row>
      <xdr:rowOff>66600</xdr:rowOff>
    </xdr:from>
    <xdr:to>
      <xdr:col>1</xdr:col>
      <xdr:colOff>1285560</xdr:colOff>
      <xdr:row>492</xdr:row>
      <xdr:rowOff>990000</xdr:rowOff>
    </xdr:to>
    <xdr:pic>
      <xdr:nvPicPr>
        <xdr:cNvPr id="241" name="Рисунок 48" descr="9785912827662.jpg"/>
        <xdr:cNvPicPr/>
      </xdr:nvPicPr>
      <xdr:blipFill>
        <a:blip r:embed="rId241"/>
        <a:stretch/>
      </xdr:blipFill>
      <xdr:spPr>
        <a:xfrm>
          <a:off x="404280" y="619303320"/>
          <a:ext cx="125712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493</xdr:row>
      <xdr:rowOff>47520</xdr:rowOff>
    </xdr:from>
    <xdr:to>
      <xdr:col>1</xdr:col>
      <xdr:colOff>1285560</xdr:colOff>
      <xdr:row>493</xdr:row>
      <xdr:rowOff>961560</xdr:rowOff>
    </xdr:to>
    <xdr:pic>
      <xdr:nvPicPr>
        <xdr:cNvPr id="242" name="Рисунок 49" descr="978500033999200039.jpg"/>
        <xdr:cNvPicPr/>
      </xdr:nvPicPr>
      <xdr:blipFill>
        <a:blip r:embed="rId242"/>
        <a:stretch/>
      </xdr:blipFill>
      <xdr:spPr>
        <a:xfrm>
          <a:off x="423360" y="620313120"/>
          <a:ext cx="123804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494</xdr:row>
      <xdr:rowOff>66600</xdr:rowOff>
    </xdr:from>
    <xdr:to>
      <xdr:col>1</xdr:col>
      <xdr:colOff>1285560</xdr:colOff>
      <xdr:row>494</xdr:row>
      <xdr:rowOff>980640</xdr:rowOff>
    </xdr:to>
    <xdr:pic>
      <xdr:nvPicPr>
        <xdr:cNvPr id="243" name="Рисунок 50" descr="9785912823954.jpg"/>
        <xdr:cNvPicPr/>
      </xdr:nvPicPr>
      <xdr:blipFill>
        <a:blip r:embed="rId243"/>
        <a:stretch/>
      </xdr:blipFill>
      <xdr:spPr>
        <a:xfrm>
          <a:off x="414000" y="621360720"/>
          <a:ext cx="124740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495</xdr:row>
      <xdr:rowOff>47520</xdr:rowOff>
    </xdr:from>
    <xdr:to>
      <xdr:col>1</xdr:col>
      <xdr:colOff>1285560</xdr:colOff>
      <xdr:row>495</xdr:row>
      <xdr:rowOff>961560</xdr:rowOff>
    </xdr:to>
    <xdr:pic>
      <xdr:nvPicPr>
        <xdr:cNvPr id="244" name="Рисунок 51" descr="978500033999200014.jpg"/>
        <xdr:cNvPicPr/>
      </xdr:nvPicPr>
      <xdr:blipFill>
        <a:blip r:embed="rId244"/>
        <a:stretch/>
      </xdr:blipFill>
      <xdr:spPr>
        <a:xfrm>
          <a:off x="423360" y="622370520"/>
          <a:ext cx="123804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496</xdr:row>
      <xdr:rowOff>38160</xdr:rowOff>
    </xdr:from>
    <xdr:to>
      <xdr:col>1</xdr:col>
      <xdr:colOff>1285560</xdr:colOff>
      <xdr:row>496</xdr:row>
      <xdr:rowOff>961560</xdr:rowOff>
    </xdr:to>
    <xdr:pic>
      <xdr:nvPicPr>
        <xdr:cNvPr id="245" name="Рисунок 53" descr="9785912828423.jpg"/>
        <xdr:cNvPicPr/>
      </xdr:nvPicPr>
      <xdr:blipFill>
        <a:blip r:embed="rId245"/>
        <a:stretch/>
      </xdr:blipFill>
      <xdr:spPr>
        <a:xfrm>
          <a:off x="423360" y="623389680"/>
          <a:ext cx="123804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497</xdr:row>
      <xdr:rowOff>38160</xdr:rowOff>
    </xdr:from>
    <xdr:to>
      <xdr:col>1</xdr:col>
      <xdr:colOff>1285560</xdr:colOff>
      <xdr:row>497</xdr:row>
      <xdr:rowOff>980640</xdr:rowOff>
    </xdr:to>
    <xdr:pic>
      <xdr:nvPicPr>
        <xdr:cNvPr id="246" name="Рисунок 54" descr="978500033999200046.jpg"/>
        <xdr:cNvPicPr/>
      </xdr:nvPicPr>
      <xdr:blipFill>
        <a:blip r:embed="rId246"/>
        <a:stretch/>
      </xdr:blipFill>
      <xdr:spPr>
        <a:xfrm>
          <a:off x="404280" y="624418560"/>
          <a:ext cx="1257120" cy="9424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57240</xdr:colOff>
      <xdr:row>498</xdr:row>
      <xdr:rowOff>47520</xdr:rowOff>
    </xdr:from>
    <xdr:to>
      <xdr:col>1</xdr:col>
      <xdr:colOff>1285560</xdr:colOff>
      <xdr:row>498</xdr:row>
      <xdr:rowOff>970920</xdr:rowOff>
    </xdr:to>
    <xdr:pic>
      <xdr:nvPicPr>
        <xdr:cNvPr id="247" name="Рисунок 55" descr="978500033999200024.jpg"/>
        <xdr:cNvPicPr/>
      </xdr:nvPicPr>
      <xdr:blipFill>
        <a:blip r:embed="rId247"/>
        <a:stretch/>
      </xdr:blipFill>
      <xdr:spPr>
        <a:xfrm>
          <a:off x="433080" y="625456440"/>
          <a:ext cx="122832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499</xdr:row>
      <xdr:rowOff>47520</xdr:rowOff>
    </xdr:from>
    <xdr:to>
      <xdr:col>1</xdr:col>
      <xdr:colOff>1285560</xdr:colOff>
      <xdr:row>499</xdr:row>
      <xdr:rowOff>970920</xdr:rowOff>
    </xdr:to>
    <xdr:pic>
      <xdr:nvPicPr>
        <xdr:cNvPr id="248" name="Рисунок 56" descr="978500033999200047.jpg"/>
        <xdr:cNvPicPr/>
      </xdr:nvPicPr>
      <xdr:blipFill>
        <a:blip r:embed="rId248"/>
        <a:stretch/>
      </xdr:blipFill>
      <xdr:spPr>
        <a:xfrm>
          <a:off x="394920" y="626485320"/>
          <a:ext cx="126648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500</xdr:row>
      <xdr:rowOff>28440</xdr:rowOff>
    </xdr:from>
    <xdr:to>
      <xdr:col>1</xdr:col>
      <xdr:colOff>1285200</xdr:colOff>
      <xdr:row>500</xdr:row>
      <xdr:rowOff>951840</xdr:rowOff>
    </xdr:to>
    <xdr:pic>
      <xdr:nvPicPr>
        <xdr:cNvPr id="249" name="Рисунок 57" descr="978500033999200048.jpg"/>
        <xdr:cNvPicPr/>
      </xdr:nvPicPr>
      <xdr:blipFill>
        <a:blip r:embed="rId249"/>
        <a:stretch/>
      </xdr:blipFill>
      <xdr:spPr>
        <a:xfrm>
          <a:off x="385200" y="627494760"/>
          <a:ext cx="127584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0</xdr:colOff>
      <xdr:row>501</xdr:row>
      <xdr:rowOff>47520</xdr:rowOff>
    </xdr:from>
    <xdr:to>
      <xdr:col>1</xdr:col>
      <xdr:colOff>1285560</xdr:colOff>
      <xdr:row>501</xdr:row>
      <xdr:rowOff>999720</xdr:rowOff>
    </xdr:to>
    <xdr:pic>
      <xdr:nvPicPr>
        <xdr:cNvPr id="250" name="Рисунок 58" descr="978500033999200045.jpg"/>
        <xdr:cNvPicPr/>
      </xdr:nvPicPr>
      <xdr:blipFill>
        <a:blip r:embed="rId250"/>
        <a:stretch/>
      </xdr:blipFill>
      <xdr:spPr>
        <a:xfrm>
          <a:off x="375840" y="628542720"/>
          <a:ext cx="1285560" cy="9522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502</xdr:row>
      <xdr:rowOff>38160</xdr:rowOff>
    </xdr:from>
    <xdr:to>
      <xdr:col>1</xdr:col>
      <xdr:colOff>1285560</xdr:colOff>
      <xdr:row>502</xdr:row>
      <xdr:rowOff>961560</xdr:rowOff>
    </xdr:to>
    <xdr:pic>
      <xdr:nvPicPr>
        <xdr:cNvPr id="251" name="Рисунок 59" descr="978500033999200022.jpg"/>
        <xdr:cNvPicPr/>
      </xdr:nvPicPr>
      <xdr:blipFill>
        <a:blip r:embed="rId251"/>
        <a:stretch/>
      </xdr:blipFill>
      <xdr:spPr>
        <a:xfrm>
          <a:off x="394920" y="629561880"/>
          <a:ext cx="126648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503</xdr:row>
      <xdr:rowOff>28440</xdr:rowOff>
    </xdr:from>
    <xdr:to>
      <xdr:col>1</xdr:col>
      <xdr:colOff>1285200</xdr:colOff>
      <xdr:row>503</xdr:row>
      <xdr:rowOff>980640</xdr:rowOff>
    </xdr:to>
    <xdr:pic>
      <xdr:nvPicPr>
        <xdr:cNvPr id="252" name="Рисунок 61" descr="978500033999200016.jpg"/>
        <xdr:cNvPicPr/>
      </xdr:nvPicPr>
      <xdr:blipFill>
        <a:blip r:embed="rId252"/>
        <a:stretch/>
      </xdr:blipFill>
      <xdr:spPr>
        <a:xfrm>
          <a:off x="385200" y="630581040"/>
          <a:ext cx="1275840" cy="9522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57240</xdr:colOff>
      <xdr:row>504</xdr:row>
      <xdr:rowOff>47520</xdr:rowOff>
    </xdr:from>
    <xdr:to>
      <xdr:col>1</xdr:col>
      <xdr:colOff>1285560</xdr:colOff>
      <xdr:row>504</xdr:row>
      <xdr:rowOff>961560</xdr:rowOff>
    </xdr:to>
    <xdr:pic>
      <xdr:nvPicPr>
        <xdr:cNvPr id="253" name="Рисунок 62" descr="9785912828225.jpg"/>
        <xdr:cNvPicPr/>
      </xdr:nvPicPr>
      <xdr:blipFill>
        <a:blip r:embed="rId253"/>
        <a:stretch/>
      </xdr:blipFill>
      <xdr:spPr>
        <a:xfrm>
          <a:off x="433080" y="631628640"/>
          <a:ext cx="122832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506</xdr:row>
      <xdr:rowOff>38160</xdr:rowOff>
    </xdr:from>
    <xdr:to>
      <xdr:col>1</xdr:col>
      <xdr:colOff>1285560</xdr:colOff>
      <xdr:row>506</xdr:row>
      <xdr:rowOff>952200</xdr:rowOff>
    </xdr:to>
    <xdr:pic>
      <xdr:nvPicPr>
        <xdr:cNvPr id="254" name="Рисунок 64" descr="978500033999200015.jpg"/>
        <xdr:cNvPicPr/>
      </xdr:nvPicPr>
      <xdr:blipFill>
        <a:blip r:embed="rId254"/>
        <a:stretch/>
      </xdr:blipFill>
      <xdr:spPr>
        <a:xfrm>
          <a:off x="423360" y="633676680"/>
          <a:ext cx="123804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507</xdr:row>
      <xdr:rowOff>28440</xdr:rowOff>
    </xdr:from>
    <xdr:to>
      <xdr:col>1</xdr:col>
      <xdr:colOff>1285560</xdr:colOff>
      <xdr:row>507</xdr:row>
      <xdr:rowOff>951840</xdr:rowOff>
    </xdr:to>
    <xdr:pic>
      <xdr:nvPicPr>
        <xdr:cNvPr id="255" name="Рисунок 65" descr="9785912827716.jpg"/>
        <xdr:cNvPicPr/>
      </xdr:nvPicPr>
      <xdr:blipFill>
        <a:blip r:embed="rId255"/>
        <a:stretch/>
      </xdr:blipFill>
      <xdr:spPr>
        <a:xfrm>
          <a:off x="404280" y="634695840"/>
          <a:ext cx="125712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508</xdr:row>
      <xdr:rowOff>38160</xdr:rowOff>
    </xdr:from>
    <xdr:to>
      <xdr:col>1</xdr:col>
      <xdr:colOff>1285560</xdr:colOff>
      <xdr:row>508</xdr:row>
      <xdr:rowOff>942840</xdr:rowOff>
    </xdr:to>
    <xdr:pic>
      <xdr:nvPicPr>
        <xdr:cNvPr id="256" name="Рисунок 66" descr="9785912820083.jpg"/>
        <xdr:cNvPicPr/>
      </xdr:nvPicPr>
      <xdr:blipFill>
        <a:blip r:embed="rId256"/>
        <a:stretch/>
      </xdr:blipFill>
      <xdr:spPr>
        <a:xfrm>
          <a:off x="414000" y="635734080"/>
          <a:ext cx="1247400" cy="904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509</xdr:row>
      <xdr:rowOff>38160</xdr:rowOff>
    </xdr:from>
    <xdr:to>
      <xdr:col>1</xdr:col>
      <xdr:colOff>1285560</xdr:colOff>
      <xdr:row>509</xdr:row>
      <xdr:rowOff>961560</xdr:rowOff>
    </xdr:to>
    <xdr:pic>
      <xdr:nvPicPr>
        <xdr:cNvPr id="257" name="Рисунок 67" descr="978500033999200023.jpg"/>
        <xdr:cNvPicPr/>
      </xdr:nvPicPr>
      <xdr:blipFill>
        <a:blip r:embed="rId257"/>
        <a:stretch/>
      </xdr:blipFill>
      <xdr:spPr>
        <a:xfrm>
          <a:off x="404280" y="636762960"/>
          <a:ext cx="125712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510</xdr:row>
      <xdr:rowOff>38160</xdr:rowOff>
    </xdr:from>
    <xdr:to>
      <xdr:col>1</xdr:col>
      <xdr:colOff>1285560</xdr:colOff>
      <xdr:row>510</xdr:row>
      <xdr:rowOff>980640</xdr:rowOff>
    </xdr:to>
    <xdr:pic>
      <xdr:nvPicPr>
        <xdr:cNvPr id="258" name="Рисунок 68" descr="978500033999200021.jpg"/>
        <xdr:cNvPicPr/>
      </xdr:nvPicPr>
      <xdr:blipFill>
        <a:blip r:embed="rId258"/>
        <a:stretch/>
      </xdr:blipFill>
      <xdr:spPr>
        <a:xfrm>
          <a:off x="394920" y="637791480"/>
          <a:ext cx="1266480" cy="942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19080</xdr:colOff>
      <xdr:row>550</xdr:row>
      <xdr:rowOff>85680</xdr:rowOff>
    </xdr:from>
    <xdr:to>
      <xdr:col>2</xdr:col>
      <xdr:colOff>18720</xdr:colOff>
      <xdr:row>550</xdr:row>
      <xdr:rowOff>999720</xdr:rowOff>
    </xdr:to>
    <xdr:pic>
      <xdr:nvPicPr>
        <xdr:cNvPr id="259" name="Рисунок 70" descr="978500033999200043.jpg"/>
        <xdr:cNvPicPr/>
      </xdr:nvPicPr>
      <xdr:blipFill>
        <a:blip r:embed="rId259"/>
        <a:stretch/>
      </xdr:blipFill>
      <xdr:spPr>
        <a:xfrm>
          <a:off x="394920" y="679072680"/>
          <a:ext cx="136260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551</xdr:row>
      <xdr:rowOff>47520</xdr:rowOff>
    </xdr:from>
    <xdr:to>
      <xdr:col>1</xdr:col>
      <xdr:colOff>1285200</xdr:colOff>
      <xdr:row>551</xdr:row>
      <xdr:rowOff>990000</xdr:rowOff>
    </xdr:to>
    <xdr:pic>
      <xdr:nvPicPr>
        <xdr:cNvPr id="260" name="Рисунок 71" descr="978500033999200042.jpg"/>
        <xdr:cNvPicPr/>
      </xdr:nvPicPr>
      <xdr:blipFill>
        <a:blip r:embed="rId260"/>
        <a:stretch/>
      </xdr:blipFill>
      <xdr:spPr>
        <a:xfrm>
          <a:off x="385200" y="680063400"/>
          <a:ext cx="1275840" cy="9424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553</xdr:row>
      <xdr:rowOff>47520</xdr:rowOff>
    </xdr:from>
    <xdr:to>
      <xdr:col>1</xdr:col>
      <xdr:colOff>1285560</xdr:colOff>
      <xdr:row>553</xdr:row>
      <xdr:rowOff>999720</xdr:rowOff>
    </xdr:to>
    <xdr:pic>
      <xdr:nvPicPr>
        <xdr:cNvPr id="261" name="Рисунок 73" descr="978500033999200033.jpg"/>
        <xdr:cNvPicPr/>
      </xdr:nvPicPr>
      <xdr:blipFill>
        <a:blip r:embed="rId261"/>
        <a:stretch/>
      </xdr:blipFill>
      <xdr:spPr>
        <a:xfrm>
          <a:off x="404280" y="682120800"/>
          <a:ext cx="1257120" cy="9522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554</xdr:row>
      <xdr:rowOff>38160</xdr:rowOff>
    </xdr:from>
    <xdr:to>
      <xdr:col>1</xdr:col>
      <xdr:colOff>1285560</xdr:colOff>
      <xdr:row>554</xdr:row>
      <xdr:rowOff>952200</xdr:rowOff>
    </xdr:to>
    <xdr:pic>
      <xdr:nvPicPr>
        <xdr:cNvPr id="262" name="Рисунок 74" descr="978500033999200040.jpg"/>
        <xdr:cNvPicPr/>
      </xdr:nvPicPr>
      <xdr:blipFill>
        <a:blip r:embed="rId262"/>
        <a:stretch/>
      </xdr:blipFill>
      <xdr:spPr>
        <a:xfrm>
          <a:off x="423360" y="683139960"/>
          <a:ext cx="123804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555</xdr:row>
      <xdr:rowOff>38160</xdr:rowOff>
    </xdr:from>
    <xdr:to>
      <xdr:col>1</xdr:col>
      <xdr:colOff>1285560</xdr:colOff>
      <xdr:row>555</xdr:row>
      <xdr:rowOff>961560</xdr:rowOff>
    </xdr:to>
    <xdr:pic>
      <xdr:nvPicPr>
        <xdr:cNvPr id="263" name="Рисунок 75" descr="978500033999200044.jpg"/>
        <xdr:cNvPicPr/>
      </xdr:nvPicPr>
      <xdr:blipFill>
        <a:blip r:embed="rId263"/>
        <a:stretch/>
      </xdr:blipFill>
      <xdr:spPr>
        <a:xfrm>
          <a:off x="394920" y="684168840"/>
          <a:ext cx="126648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57240</xdr:colOff>
      <xdr:row>556</xdr:row>
      <xdr:rowOff>28440</xdr:rowOff>
    </xdr:from>
    <xdr:to>
      <xdr:col>1</xdr:col>
      <xdr:colOff>1285560</xdr:colOff>
      <xdr:row>556</xdr:row>
      <xdr:rowOff>933120</xdr:rowOff>
    </xdr:to>
    <xdr:pic>
      <xdr:nvPicPr>
        <xdr:cNvPr id="264" name="Рисунок 76" descr="978500033999200041.jpg"/>
        <xdr:cNvPicPr/>
      </xdr:nvPicPr>
      <xdr:blipFill>
        <a:blip r:embed="rId264"/>
        <a:stretch/>
      </xdr:blipFill>
      <xdr:spPr>
        <a:xfrm>
          <a:off x="433080" y="685187640"/>
          <a:ext cx="1228320" cy="904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557</xdr:row>
      <xdr:rowOff>28440</xdr:rowOff>
    </xdr:from>
    <xdr:to>
      <xdr:col>1</xdr:col>
      <xdr:colOff>1285560</xdr:colOff>
      <xdr:row>557</xdr:row>
      <xdr:rowOff>942480</xdr:rowOff>
    </xdr:to>
    <xdr:pic>
      <xdr:nvPicPr>
        <xdr:cNvPr id="265" name="Рисунок 77" descr="978500033999200030.jpg"/>
        <xdr:cNvPicPr/>
      </xdr:nvPicPr>
      <xdr:blipFill>
        <a:blip r:embed="rId265"/>
        <a:stretch/>
      </xdr:blipFill>
      <xdr:spPr>
        <a:xfrm>
          <a:off x="423360" y="686216520"/>
          <a:ext cx="123804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558</xdr:row>
      <xdr:rowOff>28440</xdr:rowOff>
    </xdr:from>
    <xdr:to>
      <xdr:col>1</xdr:col>
      <xdr:colOff>1362600</xdr:colOff>
      <xdr:row>558</xdr:row>
      <xdr:rowOff>980640</xdr:rowOff>
    </xdr:to>
    <xdr:pic>
      <xdr:nvPicPr>
        <xdr:cNvPr id="266" name="Рисунок 74" descr="978500033999200031.jpg"/>
        <xdr:cNvPicPr/>
      </xdr:nvPicPr>
      <xdr:blipFill>
        <a:blip r:embed="rId266"/>
        <a:stretch/>
      </xdr:blipFill>
      <xdr:spPr>
        <a:xfrm>
          <a:off x="414000" y="687245040"/>
          <a:ext cx="1324440" cy="9522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559</xdr:row>
      <xdr:rowOff>28440</xdr:rowOff>
    </xdr:from>
    <xdr:to>
      <xdr:col>1</xdr:col>
      <xdr:colOff>1285560</xdr:colOff>
      <xdr:row>559</xdr:row>
      <xdr:rowOff>951840</xdr:rowOff>
    </xdr:to>
    <xdr:pic>
      <xdr:nvPicPr>
        <xdr:cNvPr id="267" name="Рисунок 75" descr="978500033999200032.jpg"/>
        <xdr:cNvPicPr/>
      </xdr:nvPicPr>
      <xdr:blipFill>
        <a:blip r:embed="rId267"/>
        <a:stretch/>
      </xdr:blipFill>
      <xdr:spPr>
        <a:xfrm>
          <a:off x="394920" y="688273920"/>
          <a:ext cx="126648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560</xdr:row>
      <xdr:rowOff>38160</xdr:rowOff>
    </xdr:from>
    <xdr:to>
      <xdr:col>1</xdr:col>
      <xdr:colOff>1285560</xdr:colOff>
      <xdr:row>560</xdr:row>
      <xdr:rowOff>952200</xdr:rowOff>
    </xdr:to>
    <xdr:pic>
      <xdr:nvPicPr>
        <xdr:cNvPr id="268" name="Рисунок 76" descr="978500033999200034.jpg"/>
        <xdr:cNvPicPr/>
      </xdr:nvPicPr>
      <xdr:blipFill>
        <a:blip r:embed="rId268"/>
        <a:stretch/>
      </xdr:blipFill>
      <xdr:spPr>
        <a:xfrm>
          <a:off x="423360" y="689312160"/>
          <a:ext cx="123804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561</xdr:row>
      <xdr:rowOff>38160</xdr:rowOff>
    </xdr:from>
    <xdr:to>
      <xdr:col>1</xdr:col>
      <xdr:colOff>1285560</xdr:colOff>
      <xdr:row>561</xdr:row>
      <xdr:rowOff>942840</xdr:rowOff>
    </xdr:to>
    <xdr:pic>
      <xdr:nvPicPr>
        <xdr:cNvPr id="269" name="Рисунок 77" descr="978500033999200035.jpg"/>
        <xdr:cNvPicPr/>
      </xdr:nvPicPr>
      <xdr:blipFill>
        <a:blip r:embed="rId269"/>
        <a:stretch/>
      </xdr:blipFill>
      <xdr:spPr>
        <a:xfrm>
          <a:off x="414000" y="690341040"/>
          <a:ext cx="1247400" cy="904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562</xdr:row>
      <xdr:rowOff>47520</xdr:rowOff>
    </xdr:from>
    <xdr:to>
      <xdr:col>1</xdr:col>
      <xdr:colOff>1285560</xdr:colOff>
      <xdr:row>562</xdr:row>
      <xdr:rowOff>961560</xdr:rowOff>
    </xdr:to>
    <xdr:pic>
      <xdr:nvPicPr>
        <xdr:cNvPr id="270" name="Рисунок 78" descr="978500033999200036.jpg"/>
        <xdr:cNvPicPr/>
      </xdr:nvPicPr>
      <xdr:blipFill>
        <a:blip r:embed="rId270"/>
        <a:stretch/>
      </xdr:blipFill>
      <xdr:spPr>
        <a:xfrm>
          <a:off x="423360" y="691378920"/>
          <a:ext cx="123804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563</xdr:row>
      <xdr:rowOff>38160</xdr:rowOff>
    </xdr:from>
    <xdr:to>
      <xdr:col>1</xdr:col>
      <xdr:colOff>1285560</xdr:colOff>
      <xdr:row>563</xdr:row>
      <xdr:rowOff>961560</xdr:rowOff>
    </xdr:to>
    <xdr:pic>
      <xdr:nvPicPr>
        <xdr:cNvPr id="271" name="Рисунок 79" descr="978500033999200037.jpg"/>
        <xdr:cNvPicPr/>
      </xdr:nvPicPr>
      <xdr:blipFill>
        <a:blip r:embed="rId271"/>
        <a:stretch/>
      </xdr:blipFill>
      <xdr:spPr>
        <a:xfrm>
          <a:off x="414000" y="692398440"/>
          <a:ext cx="124740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564</xdr:row>
      <xdr:rowOff>28440</xdr:rowOff>
    </xdr:from>
    <xdr:to>
      <xdr:col>1</xdr:col>
      <xdr:colOff>1285560</xdr:colOff>
      <xdr:row>564</xdr:row>
      <xdr:rowOff>951840</xdr:rowOff>
    </xdr:to>
    <xdr:pic>
      <xdr:nvPicPr>
        <xdr:cNvPr id="272" name="Рисунок 80" descr="978500033999200038.jpg"/>
        <xdr:cNvPicPr/>
      </xdr:nvPicPr>
      <xdr:blipFill>
        <a:blip r:embed="rId272"/>
        <a:stretch/>
      </xdr:blipFill>
      <xdr:spPr>
        <a:xfrm>
          <a:off x="423360" y="693417240"/>
          <a:ext cx="123804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512</xdr:row>
      <xdr:rowOff>28440</xdr:rowOff>
    </xdr:from>
    <xdr:to>
      <xdr:col>1</xdr:col>
      <xdr:colOff>1285560</xdr:colOff>
      <xdr:row>512</xdr:row>
      <xdr:rowOff>942480</xdr:rowOff>
    </xdr:to>
    <xdr:pic>
      <xdr:nvPicPr>
        <xdr:cNvPr id="273" name="Рисунок 81" descr="9785912828751.jpg"/>
        <xdr:cNvPicPr/>
      </xdr:nvPicPr>
      <xdr:blipFill>
        <a:blip r:embed="rId273"/>
        <a:stretch/>
      </xdr:blipFill>
      <xdr:spPr>
        <a:xfrm>
          <a:off x="423360" y="640086840"/>
          <a:ext cx="123804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513</xdr:row>
      <xdr:rowOff>38160</xdr:rowOff>
    </xdr:from>
    <xdr:to>
      <xdr:col>1</xdr:col>
      <xdr:colOff>1285560</xdr:colOff>
      <xdr:row>513</xdr:row>
      <xdr:rowOff>961560</xdr:rowOff>
    </xdr:to>
    <xdr:pic>
      <xdr:nvPicPr>
        <xdr:cNvPr id="274" name="Рисунок 82" descr="9785912828348.jpg"/>
        <xdr:cNvPicPr/>
      </xdr:nvPicPr>
      <xdr:blipFill>
        <a:blip r:embed="rId274"/>
        <a:stretch/>
      </xdr:blipFill>
      <xdr:spPr>
        <a:xfrm>
          <a:off x="404280" y="641125440"/>
          <a:ext cx="125712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57240</xdr:colOff>
      <xdr:row>514</xdr:row>
      <xdr:rowOff>38160</xdr:rowOff>
    </xdr:from>
    <xdr:to>
      <xdr:col>1</xdr:col>
      <xdr:colOff>1285560</xdr:colOff>
      <xdr:row>514</xdr:row>
      <xdr:rowOff>952200</xdr:rowOff>
    </xdr:to>
    <xdr:pic>
      <xdr:nvPicPr>
        <xdr:cNvPr id="275" name="Рисунок 83" descr="9785912826979.jpg"/>
        <xdr:cNvPicPr/>
      </xdr:nvPicPr>
      <xdr:blipFill>
        <a:blip r:embed="rId275"/>
        <a:stretch/>
      </xdr:blipFill>
      <xdr:spPr>
        <a:xfrm>
          <a:off x="433080" y="642153960"/>
          <a:ext cx="122832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515</xdr:row>
      <xdr:rowOff>38160</xdr:rowOff>
    </xdr:from>
    <xdr:to>
      <xdr:col>1</xdr:col>
      <xdr:colOff>1276200</xdr:colOff>
      <xdr:row>515</xdr:row>
      <xdr:rowOff>961560</xdr:rowOff>
    </xdr:to>
    <xdr:pic>
      <xdr:nvPicPr>
        <xdr:cNvPr id="276" name="Рисунок 84" descr="9785912820076.jpg"/>
        <xdr:cNvPicPr/>
      </xdr:nvPicPr>
      <xdr:blipFill>
        <a:blip r:embed="rId276"/>
        <a:stretch/>
      </xdr:blipFill>
      <xdr:spPr>
        <a:xfrm>
          <a:off x="394920" y="643182840"/>
          <a:ext cx="125712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518</xdr:row>
      <xdr:rowOff>47520</xdr:rowOff>
    </xdr:from>
    <xdr:to>
      <xdr:col>1</xdr:col>
      <xdr:colOff>1285560</xdr:colOff>
      <xdr:row>518</xdr:row>
      <xdr:rowOff>970920</xdr:rowOff>
    </xdr:to>
    <xdr:pic>
      <xdr:nvPicPr>
        <xdr:cNvPr id="277" name="Рисунок 87" descr="978500033999200006.jpg"/>
        <xdr:cNvPicPr/>
      </xdr:nvPicPr>
      <xdr:blipFill>
        <a:blip r:embed="rId277"/>
        <a:stretch/>
      </xdr:blipFill>
      <xdr:spPr>
        <a:xfrm>
          <a:off x="404280" y="646278120"/>
          <a:ext cx="125712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520</xdr:row>
      <xdr:rowOff>38160</xdr:rowOff>
    </xdr:from>
    <xdr:to>
      <xdr:col>1</xdr:col>
      <xdr:colOff>1285560</xdr:colOff>
      <xdr:row>520</xdr:row>
      <xdr:rowOff>952200</xdr:rowOff>
    </xdr:to>
    <xdr:pic>
      <xdr:nvPicPr>
        <xdr:cNvPr id="278" name="Рисунок 90" descr="9785912825583.jpg"/>
        <xdr:cNvPicPr/>
      </xdr:nvPicPr>
      <xdr:blipFill>
        <a:blip r:embed="rId278"/>
        <a:stretch/>
      </xdr:blipFill>
      <xdr:spPr>
        <a:xfrm>
          <a:off x="423360" y="648326160"/>
          <a:ext cx="123804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66600</xdr:colOff>
      <xdr:row>522</xdr:row>
      <xdr:rowOff>47520</xdr:rowOff>
    </xdr:from>
    <xdr:to>
      <xdr:col>1</xdr:col>
      <xdr:colOff>1285560</xdr:colOff>
      <xdr:row>522</xdr:row>
      <xdr:rowOff>952200</xdr:rowOff>
    </xdr:to>
    <xdr:pic>
      <xdr:nvPicPr>
        <xdr:cNvPr id="279" name="Рисунок 92" descr="978500033999200019.jpg"/>
        <xdr:cNvPicPr/>
      </xdr:nvPicPr>
      <xdr:blipFill>
        <a:blip r:embed="rId279"/>
        <a:stretch/>
      </xdr:blipFill>
      <xdr:spPr>
        <a:xfrm>
          <a:off x="442440" y="650392920"/>
          <a:ext cx="1218960" cy="904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523</xdr:row>
      <xdr:rowOff>38160</xdr:rowOff>
    </xdr:from>
    <xdr:to>
      <xdr:col>1</xdr:col>
      <xdr:colOff>1285560</xdr:colOff>
      <xdr:row>523</xdr:row>
      <xdr:rowOff>942840</xdr:rowOff>
    </xdr:to>
    <xdr:pic>
      <xdr:nvPicPr>
        <xdr:cNvPr id="280" name="Рисунок 93" descr="9785912826986.jpg"/>
        <xdr:cNvPicPr/>
      </xdr:nvPicPr>
      <xdr:blipFill>
        <a:blip r:embed="rId280"/>
        <a:stretch/>
      </xdr:blipFill>
      <xdr:spPr>
        <a:xfrm>
          <a:off x="423360" y="651412440"/>
          <a:ext cx="1238040" cy="904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524</xdr:row>
      <xdr:rowOff>47520</xdr:rowOff>
    </xdr:from>
    <xdr:to>
      <xdr:col>1</xdr:col>
      <xdr:colOff>1266480</xdr:colOff>
      <xdr:row>524</xdr:row>
      <xdr:rowOff>961560</xdr:rowOff>
    </xdr:to>
    <xdr:pic>
      <xdr:nvPicPr>
        <xdr:cNvPr id="281" name="Рисунок 95" descr="9785912824609.jpg"/>
        <xdr:cNvPicPr/>
      </xdr:nvPicPr>
      <xdr:blipFill>
        <a:blip r:embed="rId281"/>
        <a:stretch/>
      </xdr:blipFill>
      <xdr:spPr>
        <a:xfrm>
          <a:off x="394920" y="652450320"/>
          <a:ext cx="124740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0</xdr:col>
      <xdr:colOff>324000</xdr:colOff>
      <xdr:row>525</xdr:row>
      <xdr:rowOff>38160</xdr:rowOff>
    </xdr:from>
    <xdr:to>
      <xdr:col>1</xdr:col>
      <xdr:colOff>1352520</xdr:colOff>
      <xdr:row>525</xdr:row>
      <xdr:rowOff>990360</xdr:rowOff>
    </xdr:to>
    <xdr:pic>
      <xdr:nvPicPr>
        <xdr:cNvPr id="282" name="Рисунок 96" descr="978500033999200028.jpg"/>
        <xdr:cNvPicPr/>
      </xdr:nvPicPr>
      <xdr:blipFill>
        <a:blip r:embed="rId282"/>
        <a:stretch/>
      </xdr:blipFill>
      <xdr:spPr>
        <a:xfrm>
          <a:off x="324000" y="653469840"/>
          <a:ext cx="1404360" cy="9522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526</xdr:row>
      <xdr:rowOff>38160</xdr:rowOff>
    </xdr:from>
    <xdr:to>
      <xdr:col>1</xdr:col>
      <xdr:colOff>1285560</xdr:colOff>
      <xdr:row>526</xdr:row>
      <xdr:rowOff>952200</xdr:rowOff>
    </xdr:to>
    <xdr:pic>
      <xdr:nvPicPr>
        <xdr:cNvPr id="283" name="Рисунок 97" descr="978500033999200013.jpg"/>
        <xdr:cNvPicPr/>
      </xdr:nvPicPr>
      <xdr:blipFill>
        <a:blip r:embed="rId283"/>
        <a:stretch/>
      </xdr:blipFill>
      <xdr:spPr>
        <a:xfrm>
          <a:off x="414000" y="654498360"/>
          <a:ext cx="124740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527</xdr:row>
      <xdr:rowOff>200160</xdr:rowOff>
    </xdr:from>
    <xdr:to>
      <xdr:col>1</xdr:col>
      <xdr:colOff>1285560</xdr:colOff>
      <xdr:row>527</xdr:row>
      <xdr:rowOff>1027800</xdr:rowOff>
    </xdr:to>
    <xdr:pic>
      <xdr:nvPicPr>
        <xdr:cNvPr id="284" name="Рисунок 98" descr="978500033999200017.jpg"/>
        <xdr:cNvPicPr/>
      </xdr:nvPicPr>
      <xdr:blipFill>
        <a:blip r:embed="rId284"/>
        <a:stretch/>
      </xdr:blipFill>
      <xdr:spPr>
        <a:xfrm>
          <a:off x="404280" y="655670160"/>
          <a:ext cx="1257120" cy="8276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530</xdr:row>
      <xdr:rowOff>28440</xdr:rowOff>
    </xdr:from>
    <xdr:to>
      <xdr:col>1</xdr:col>
      <xdr:colOff>1285200</xdr:colOff>
      <xdr:row>530</xdr:row>
      <xdr:rowOff>980640</xdr:rowOff>
    </xdr:to>
    <xdr:pic>
      <xdr:nvPicPr>
        <xdr:cNvPr id="285" name="Рисунок 101" descr="9785912824616.jpg"/>
        <xdr:cNvPicPr/>
      </xdr:nvPicPr>
      <xdr:blipFill>
        <a:blip r:embed="rId285"/>
        <a:stretch/>
      </xdr:blipFill>
      <xdr:spPr>
        <a:xfrm>
          <a:off x="385200" y="658584360"/>
          <a:ext cx="1275840" cy="9522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531</xdr:row>
      <xdr:rowOff>47520</xdr:rowOff>
    </xdr:from>
    <xdr:to>
      <xdr:col>1</xdr:col>
      <xdr:colOff>1285560</xdr:colOff>
      <xdr:row>531</xdr:row>
      <xdr:rowOff>961560</xdr:rowOff>
    </xdr:to>
    <xdr:pic>
      <xdr:nvPicPr>
        <xdr:cNvPr id="286" name="Рисунок 102" descr="978500033999200004.jpg"/>
        <xdr:cNvPicPr/>
      </xdr:nvPicPr>
      <xdr:blipFill>
        <a:blip r:embed="rId286"/>
        <a:stretch/>
      </xdr:blipFill>
      <xdr:spPr>
        <a:xfrm>
          <a:off x="423360" y="659632320"/>
          <a:ext cx="123804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533</xdr:row>
      <xdr:rowOff>38160</xdr:rowOff>
    </xdr:from>
    <xdr:to>
      <xdr:col>1</xdr:col>
      <xdr:colOff>1285200</xdr:colOff>
      <xdr:row>533</xdr:row>
      <xdr:rowOff>980640</xdr:rowOff>
    </xdr:to>
    <xdr:pic>
      <xdr:nvPicPr>
        <xdr:cNvPr id="287" name="Рисунок 104" descr="9785912828508.jpg"/>
        <xdr:cNvPicPr/>
      </xdr:nvPicPr>
      <xdr:blipFill>
        <a:blip r:embed="rId287"/>
        <a:stretch/>
      </xdr:blipFill>
      <xdr:spPr>
        <a:xfrm>
          <a:off x="385200" y="661680360"/>
          <a:ext cx="1275840" cy="9424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534</xdr:row>
      <xdr:rowOff>47520</xdr:rowOff>
    </xdr:from>
    <xdr:to>
      <xdr:col>1</xdr:col>
      <xdr:colOff>1285560</xdr:colOff>
      <xdr:row>534</xdr:row>
      <xdr:rowOff>933120</xdr:rowOff>
    </xdr:to>
    <xdr:pic>
      <xdr:nvPicPr>
        <xdr:cNvPr id="288" name="Рисунок 105" descr="978500033999200053.jpg"/>
        <xdr:cNvPicPr/>
      </xdr:nvPicPr>
      <xdr:blipFill>
        <a:blip r:embed="rId288"/>
        <a:stretch/>
      </xdr:blipFill>
      <xdr:spPr>
        <a:xfrm>
          <a:off x="414000" y="662718240"/>
          <a:ext cx="1247400" cy="885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535</xdr:row>
      <xdr:rowOff>28440</xdr:rowOff>
    </xdr:from>
    <xdr:to>
      <xdr:col>1</xdr:col>
      <xdr:colOff>1285560</xdr:colOff>
      <xdr:row>535</xdr:row>
      <xdr:rowOff>904320</xdr:rowOff>
    </xdr:to>
    <xdr:pic>
      <xdr:nvPicPr>
        <xdr:cNvPr id="289" name="Рисунок 106" descr="978500033999200027.jpg"/>
        <xdr:cNvPicPr/>
      </xdr:nvPicPr>
      <xdr:blipFill>
        <a:blip r:embed="rId289"/>
        <a:stretch/>
      </xdr:blipFill>
      <xdr:spPr>
        <a:xfrm>
          <a:off x="423360" y="663728040"/>
          <a:ext cx="1238040" cy="875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536</xdr:row>
      <xdr:rowOff>47520</xdr:rowOff>
    </xdr:from>
    <xdr:to>
      <xdr:col>1</xdr:col>
      <xdr:colOff>1285560</xdr:colOff>
      <xdr:row>536</xdr:row>
      <xdr:rowOff>970920</xdr:rowOff>
    </xdr:to>
    <xdr:pic>
      <xdr:nvPicPr>
        <xdr:cNvPr id="290" name="Рисунок 107" descr="9785912820106.jpg"/>
        <xdr:cNvPicPr/>
      </xdr:nvPicPr>
      <xdr:blipFill>
        <a:blip r:embed="rId290"/>
        <a:stretch/>
      </xdr:blipFill>
      <xdr:spPr>
        <a:xfrm>
          <a:off x="394920" y="664775640"/>
          <a:ext cx="126648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76320</xdr:colOff>
      <xdr:row>537</xdr:row>
      <xdr:rowOff>47520</xdr:rowOff>
    </xdr:from>
    <xdr:to>
      <xdr:col>1</xdr:col>
      <xdr:colOff>1285560</xdr:colOff>
      <xdr:row>537</xdr:row>
      <xdr:rowOff>923400</xdr:rowOff>
    </xdr:to>
    <xdr:pic>
      <xdr:nvPicPr>
        <xdr:cNvPr id="291" name="Рисунок 108" descr="9785912825019.jpg"/>
        <xdr:cNvPicPr/>
      </xdr:nvPicPr>
      <xdr:blipFill>
        <a:blip r:embed="rId291"/>
        <a:stretch/>
      </xdr:blipFill>
      <xdr:spPr>
        <a:xfrm>
          <a:off x="452160" y="665804520"/>
          <a:ext cx="1209240" cy="875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57240</xdr:colOff>
      <xdr:row>538</xdr:row>
      <xdr:rowOff>47520</xdr:rowOff>
    </xdr:from>
    <xdr:to>
      <xdr:col>1</xdr:col>
      <xdr:colOff>1285560</xdr:colOff>
      <xdr:row>538</xdr:row>
      <xdr:rowOff>933120</xdr:rowOff>
    </xdr:to>
    <xdr:pic>
      <xdr:nvPicPr>
        <xdr:cNvPr id="292" name="Рисунок 109" descr="9785912827686.jpg"/>
        <xdr:cNvPicPr/>
      </xdr:nvPicPr>
      <xdr:blipFill>
        <a:blip r:embed="rId292"/>
        <a:stretch/>
      </xdr:blipFill>
      <xdr:spPr>
        <a:xfrm>
          <a:off x="433080" y="666833040"/>
          <a:ext cx="1228320" cy="885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539</xdr:row>
      <xdr:rowOff>47520</xdr:rowOff>
    </xdr:from>
    <xdr:to>
      <xdr:col>1</xdr:col>
      <xdr:colOff>1285560</xdr:colOff>
      <xdr:row>539</xdr:row>
      <xdr:rowOff>952200</xdr:rowOff>
    </xdr:to>
    <xdr:pic>
      <xdr:nvPicPr>
        <xdr:cNvPr id="293" name="Рисунок 110" descr="9785912824159.jpg"/>
        <xdr:cNvPicPr/>
      </xdr:nvPicPr>
      <xdr:blipFill>
        <a:blip r:embed="rId293"/>
        <a:stretch/>
      </xdr:blipFill>
      <xdr:spPr>
        <a:xfrm>
          <a:off x="423360" y="667861920"/>
          <a:ext cx="1238040" cy="904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540</xdr:row>
      <xdr:rowOff>47520</xdr:rowOff>
    </xdr:from>
    <xdr:to>
      <xdr:col>1</xdr:col>
      <xdr:colOff>1285560</xdr:colOff>
      <xdr:row>540</xdr:row>
      <xdr:rowOff>970920</xdr:rowOff>
    </xdr:to>
    <xdr:pic>
      <xdr:nvPicPr>
        <xdr:cNvPr id="294" name="Рисунок 111" descr="978500033999200026.jpg"/>
        <xdr:cNvPicPr/>
      </xdr:nvPicPr>
      <xdr:blipFill>
        <a:blip r:embed="rId294"/>
        <a:stretch/>
      </xdr:blipFill>
      <xdr:spPr>
        <a:xfrm>
          <a:off x="394920" y="668890440"/>
          <a:ext cx="126648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541</xdr:row>
      <xdr:rowOff>47520</xdr:rowOff>
    </xdr:from>
    <xdr:to>
      <xdr:col>1</xdr:col>
      <xdr:colOff>1362600</xdr:colOff>
      <xdr:row>541</xdr:row>
      <xdr:rowOff>999720</xdr:rowOff>
    </xdr:to>
    <xdr:pic>
      <xdr:nvPicPr>
        <xdr:cNvPr id="295" name="Рисунок 112" descr="978500033999200020.jpg"/>
        <xdr:cNvPicPr/>
      </xdr:nvPicPr>
      <xdr:blipFill>
        <a:blip r:embed="rId295"/>
        <a:stretch/>
      </xdr:blipFill>
      <xdr:spPr>
        <a:xfrm>
          <a:off x="394920" y="669919320"/>
          <a:ext cx="1343520" cy="9522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57240</xdr:colOff>
      <xdr:row>542</xdr:row>
      <xdr:rowOff>28440</xdr:rowOff>
    </xdr:from>
    <xdr:to>
      <xdr:col>1</xdr:col>
      <xdr:colOff>1285560</xdr:colOff>
      <xdr:row>542</xdr:row>
      <xdr:rowOff>933120</xdr:rowOff>
    </xdr:to>
    <xdr:pic>
      <xdr:nvPicPr>
        <xdr:cNvPr id="296" name="Рисунок 113" descr="9785912827693.jpg"/>
        <xdr:cNvPicPr/>
      </xdr:nvPicPr>
      <xdr:blipFill>
        <a:blip r:embed="rId296"/>
        <a:stretch/>
      </xdr:blipFill>
      <xdr:spPr>
        <a:xfrm>
          <a:off x="433080" y="670928760"/>
          <a:ext cx="1228320" cy="904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57240</xdr:colOff>
      <xdr:row>544</xdr:row>
      <xdr:rowOff>76320</xdr:rowOff>
    </xdr:from>
    <xdr:to>
      <xdr:col>1</xdr:col>
      <xdr:colOff>1285560</xdr:colOff>
      <xdr:row>544</xdr:row>
      <xdr:rowOff>990360</xdr:rowOff>
    </xdr:to>
    <xdr:pic>
      <xdr:nvPicPr>
        <xdr:cNvPr id="297" name="Рисунок 115" descr="978500033999200060.jpg"/>
        <xdr:cNvPicPr/>
      </xdr:nvPicPr>
      <xdr:blipFill>
        <a:blip r:embed="rId297"/>
        <a:stretch/>
      </xdr:blipFill>
      <xdr:spPr>
        <a:xfrm>
          <a:off x="433080" y="673034040"/>
          <a:ext cx="122832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545</xdr:row>
      <xdr:rowOff>47520</xdr:rowOff>
    </xdr:from>
    <xdr:to>
      <xdr:col>1</xdr:col>
      <xdr:colOff>1285200</xdr:colOff>
      <xdr:row>545</xdr:row>
      <xdr:rowOff>990000</xdr:rowOff>
    </xdr:to>
    <xdr:pic>
      <xdr:nvPicPr>
        <xdr:cNvPr id="298" name="Рисунок 116" descr="978500033999200050.jpg"/>
        <xdr:cNvPicPr/>
      </xdr:nvPicPr>
      <xdr:blipFill>
        <a:blip r:embed="rId298"/>
        <a:stretch/>
      </xdr:blipFill>
      <xdr:spPr>
        <a:xfrm>
          <a:off x="385200" y="674034120"/>
          <a:ext cx="1275840" cy="9424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547</xdr:row>
      <xdr:rowOff>104760</xdr:rowOff>
    </xdr:from>
    <xdr:to>
      <xdr:col>1</xdr:col>
      <xdr:colOff>1352160</xdr:colOff>
      <xdr:row>548</xdr:row>
      <xdr:rowOff>28080</xdr:rowOff>
    </xdr:to>
    <xdr:pic>
      <xdr:nvPicPr>
        <xdr:cNvPr id="299" name="Рисунок 118" descr="978500033999200051.jpg"/>
        <xdr:cNvPicPr/>
      </xdr:nvPicPr>
      <xdr:blipFill>
        <a:blip r:embed="rId299"/>
        <a:stretch/>
      </xdr:blipFill>
      <xdr:spPr>
        <a:xfrm>
          <a:off x="394920" y="676148760"/>
          <a:ext cx="1333080" cy="9518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548</xdr:row>
      <xdr:rowOff>104760</xdr:rowOff>
    </xdr:from>
    <xdr:to>
      <xdr:col>1</xdr:col>
      <xdr:colOff>1285560</xdr:colOff>
      <xdr:row>548</xdr:row>
      <xdr:rowOff>1018440</xdr:rowOff>
    </xdr:to>
    <xdr:pic>
      <xdr:nvPicPr>
        <xdr:cNvPr id="300" name="Рисунок 119" descr="978500033999200049.jpg"/>
        <xdr:cNvPicPr/>
      </xdr:nvPicPr>
      <xdr:blipFill>
        <a:blip r:embed="rId300"/>
        <a:stretch/>
      </xdr:blipFill>
      <xdr:spPr>
        <a:xfrm>
          <a:off x="414000" y="677177280"/>
          <a:ext cx="1247400" cy="913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505</xdr:row>
      <xdr:rowOff>9360</xdr:rowOff>
    </xdr:from>
    <xdr:to>
      <xdr:col>1</xdr:col>
      <xdr:colOff>1285200</xdr:colOff>
      <xdr:row>505</xdr:row>
      <xdr:rowOff>961560</xdr:rowOff>
    </xdr:to>
    <xdr:pic>
      <xdr:nvPicPr>
        <xdr:cNvPr id="301" name="Рисунок 913" descr="9785912820182.jpg"/>
        <xdr:cNvPicPr/>
      </xdr:nvPicPr>
      <xdr:blipFill>
        <a:blip r:embed="rId301"/>
        <a:stretch/>
      </xdr:blipFill>
      <xdr:spPr>
        <a:xfrm>
          <a:off x="385200" y="632619360"/>
          <a:ext cx="1275840" cy="9522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333360</xdr:colOff>
      <xdr:row>567</xdr:row>
      <xdr:rowOff>38160</xdr:rowOff>
    </xdr:from>
    <xdr:to>
      <xdr:col>1</xdr:col>
      <xdr:colOff>1009440</xdr:colOff>
      <xdr:row>567</xdr:row>
      <xdr:rowOff>1409400</xdr:rowOff>
    </xdr:to>
    <xdr:pic>
      <xdr:nvPicPr>
        <xdr:cNvPr id="302" name="Рисунок 120" descr="9785912823183.jpg"/>
        <xdr:cNvPicPr/>
      </xdr:nvPicPr>
      <xdr:blipFill>
        <a:blip r:embed="rId302"/>
        <a:stretch/>
      </xdr:blipFill>
      <xdr:spPr>
        <a:xfrm>
          <a:off x="709200" y="696503520"/>
          <a:ext cx="67608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352440</xdr:colOff>
      <xdr:row>568</xdr:row>
      <xdr:rowOff>76320</xdr:rowOff>
    </xdr:from>
    <xdr:to>
      <xdr:col>1</xdr:col>
      <xdr:colOff>971280</xdr:colOff>
      <xdr:row>568</xdr:row>
      <xdr:rowOff>1371240</xdr:rowOff>
    </xdr:to>
    <xdr:pic>
      <xdr:nvPicPr>
        <xdr:cNvPr id="303" name="Рисунок 123" descr="9785912821448.jpg"/>
        <xdr:cNvPicPr/>
      </xdr:nvPicPr>
      <xdr:blipFill>
        <a:blip r:embed="rId303"/>
        <a:stretch/>
      </xdr:blipFill>
      <xdr:spPr>
        <a:xfrm>
          <a:off x="728280" y="697961160"/>
          <a:ext cx="618840" cy="12949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304920</xdr:colOff>
      <xdr:row>569</xdr:row>
      <xdr:rowOff>28440</xdr:rowOff>
    </xdr:from>
    <xdr:to>
      <xdr:col>1</xdr:col>
      <xdr:colOff>1009440</xdr:colOff>
      <xdr:row>569</xdr:row>
      <xdr:rowOff>1399680</xdr:rowOff>
    </xdr:to>
    <xdr:pic>
      <xdr:nvPicPr>
        <xdr:cNvPr id="304" name="Рисунок 124" descr="978500033999200007.jpg"/>
        <xdr:cNvPicPr/>
      </xdr:nvPicPr>
      <xdr:blipFill>
        <a:blip r:embed="rId304"/>
        <a:stretch/>
      </xdr:blipFill>
      <xdr:spPr>
        <a:xfrm>
          <a:off x="680760" y="699332400"/>
          <a:ext cx="7045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504720</xdr:colOff>
      <xdr:row>571</xdr:row>
      <xdr:rowOff>9360</xdr:rowOff>
    </xdr:from>
    <xdr:to>
      <xdr:col>1</xdr:col>
      <xdr:colOff>742320</xdr:colOff>
      <xdr:row>571</xdr:row>
      <xdr:rowOff>1380600</xdr:rowOff>
    </xdr:to>
    <xdr:pic>
      <xdr:nvPicPr>
        <xdr:cNvPr id="305" name="Рисунок 125" descr="9785912822971.jpg"/>
        <xdr:cNvPicPr/>
      </xdr:nvPicPr>
      <xdr:blipFill>
        <a:blip r:embed="rId305"/>
        <a:stretch/>
      </xdr:blipFill>
      <xdr:spPr>
        <a:xfrm>
          <a:off x="880560" y="702151560"/>
          <a:ext cx="2376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533520</xdr:colOff>
      <xdr:row>572</xdr:row>
      <xdr:rowOff>85680</xdr:rowOff>
    </xdr:from>
    <xdr:to>
      <xdr:col>1</xdr:col>
      <xdr:colOff>742680</xdr:colOff>
      <xdr:row>572</xdr:row>
      <xdr:rowOff>1380600</xdr:rowOff>
    </xdr:to>
    <xdr:pic>
      <xdr:nvPicPr>
        <xdr:cNvPr id="306" name="Рисунок 126" descr="978500033999200055.jpg"/>
        <xdr:cNvPicPr/>
      </xdr:nvPicPr>
      <xdr:blipFill>
        <a:blip r:embed="rId306"/>
        <a:stretch/>
      </xdr:blipFill>
      <xdr:spPr>
        <a:xfrm>
          <a:off x="909360" y="703647360"/>
          <a:ext cx="209160" cy="12949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533520</xdr:colOff>
      <xdr:row>573</xdr:row>
      <xdr:rowOff>57240</xdr:rowOff>
    </xdr:from>
    <xdr:to>
      <xdr:col>1</xdr:col>
      <xdr:colOff>742680</xdr:colOff>
      <xdr:row>573</xdr:row>
      <xdr:rowOff>1352160</xdr:rowOff>
    </xdr:to>
    <xdr:pic>
      <xdr:nvPicPr>
        <xdr:cNvPr id="307" name="Рисунок 127" descr="978500033999200012.jpg"/>
        <xdr:cNvPicPr/>
      </xdr:nvPicPr>
      <xdr:blipFill>
        <a:blip r:embed="rId307"/>
        <a:stretch/>
      </xdr:blipFill>
      <xdr:spPr>
        <a:xfrm>
          <a:off x="909360" y="705038040"/>
          <a:ext cx="209160" cy="12949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504720</xdr:colOff>
      <xdr:row>574</xdr:row>
      <xdr:rowOff>57240</xdr:rowOff>
    </xdr:from>
    <xdr:to>
      <xdr:col>1</xdr:col>
      <xdr:colOff>771120</xdr:colOff>
      <xdr:row>574</xdr:row>
      <xdr:rowOff>1352160</xdr:rowOff>
    </xdr:to>
    <xdr:pic>
      <xdr:nvPicPr>
        <xdr:cNvPr id="308" name="Рисунок 128" descr="9785912825163.jpg"/>
        <xdr:cNvPicPr/>
      </xdr:nvPicPr>
      <xdr:blipFill>
        <a:blip r:embed="rId308"/>
        <a:stretch/>
      </xdr:blipFill>
      <xdr:spPr>
        <a:xfrm>
          <a:off x="880560" y="706457160"/>
          <a:ext cx="266400" cy="12949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514440</xdr:colOff>
      <xdr:row>575</xdr:row>
      <xdr:rowOff>104760</xdr:rowOff>
    </xdr:from>
    <xdr:to>
      <xdr:col>1</xdr:col>
      <xdr:colOff>761760</xdr:colOff>
      <xdr:row>575</xdr:row>
      <xdr:rowOff>1399680</xdr:rowOff>
    </xdr:to>
    <xdr:pic>
      <xdr:nvPicPr>
        <xdr:cNvPr id="309" name="Рисунок 129" descr="9785912821455.jpg"/>
        <xdr:cNvPicPr/>
      </xdr:nvPicPr>
      <xdr:blipFill>
        <a:blip r:embed="rId309"/>
        <a:stretch/>
      </xdr:blipFill>
      <xdr:spPr>
        <a:xfrm>
          <a:off x="890280" y="707924160"/>
          <a:ext cx="247320" cy="12949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514440</xdr:colOff>
      <xdr:row>576</xdr:row>
      <xdr:rowOff>76320</xdr:rowOff>
    </xdr:from>
    <xdr:to>
      <xdr:col>1</xdr:col>
      <xdr:colOff>723600</xdr:colOff>
      <xdr:row>576</xdr:row>
      <xdr:rowOff>1333440</xdr:rowOff>
    </xdr:to>
    <xdr:pic>
      <xdr:nvPicPr>
        <xdr:cNvPr id="310" name="Рисунок 130" descr="978500033999200056.jpg"/>
        <xdr:cNvPicPr/>
      </xdr:nvPicPr>
      <xdr:blipFill>
        <a:blip r:embed="rId310"/>
        <a:stretch/>
      </xdr:blipFill>
      <xdr:spPr>
        <a:xfrm>
          <a:off x="890280" y="709314840"/>
          <a:ext cx="209160" cy="12571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485640</xdr:colOff>
      <xdr:row>577</xdr:row>
      <xdr:rowOff>57240</xdr:rowOff>
    </xdr:from>
    <xdr:to>
      <xdr:col>1</xdr:col>
      <xdr:colOff>732960</xdr:colOff>
      <xdr:row>577</xdr:row>
      <xdr:rowOff>1380960</xdr:rowOff>
    </xdr:to>
    <xdr:pic>
      <xdr:nvPicPr>
        <xdr:cNvPr id="311" name="Рисунок 131" descr="9785912825835.jpg"/>
        <xdr:cNvPicPr/>
      </xdr:nvPicPr>
      <xdr:blipFill>
        <a:blip r:embed="rId311"/>
        <a:stretch/>
      </xdr:blipFill>
      <xdr:spPr>
        <a:xfrm>
          <a:off x="861480" y="710714880"/>
          <a:ext cx="247320" cy="13237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514440</xdr:colOff>
      <xdr:row>577</xdr:row>
      <xdr:rowOff>1400040</xdr:rowOff>
    </xdr:from>
    <xdr:to>
      <xdr:col>1</xdr:col>
      <xdr:colOff>771120</xdr:colOff>
      <xdr:row>578</xdr:row>
      <xdr:rowOff>1399680</xdr:rowOff>
    </xdr:to>
    <xdr:pic>
      <xdr:nvPicPr>
        <xdr:cNvPr id="312" name="Рисунок 132" descr="9785912822681.jpg"/>
        <xdr:cNvPicPr/>
      </xdr:nvPicPr>
      <xdr:blipFill>
        <a:blip r:embed="rId312"/>
        <a:stretch/>
      </xdr:blipFill>
      <xdr:spPr>
        <a:xfrm>
          <a:off x="890280" y="712057680"/>
          <a:ext cx="256680" cy="14187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552600</xdr:colOff>
      <xdr:row>579</xdr:row>
      <xdr:rowOff>19080</xdr:rowOff>
    </xdr:from>
    <xdr:to>
      <xdr:col>1</xdr:col>
      <xdr:colOff>761760</xdr:colOff>
      <xdr:row>579</xdr:row>
      <xdr:rowOff>1294920</xdr:rowOff>
    </xdr:to>
    <xdr:pic>
      <xdr:nvPicPr>
        <xdr:cNvPr id="313" name="Рисунок 133" descr="9785912827457.jpg"/>
        <xdr:cNvPicPr/>
      </xdr:nvPicPr>
      <xdr:blipFill>
        <a:blip r:embed="rId313"/>
        <a:stretch/>
      </xdr:blipFill>
      <xdr:spPr>
        <a:xfrm>
          <a:off x="928440" y="713515320"/>
          <a:ext cx="209160" cy="12758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533520</xdr:colOff>
      <xdr:row>580</xdr:row>
      <xdr:rowOff>9360</xdr:rowOff>
    </xdr:from>
    <xdr:to>
      <xdr:col>1</xdr:col>
      <xdr:colOff>771120</xdr:colOff>
      <xdr:row>580</xdr:row>
      <xdr:rowOff>1380600</xdr:rowOff>
    </xdr:to>
    <xdr:pic>
      <xdr:nvPicPr>
        <xdr:cNvPr id="314" name="Рисунок 134" descr="9785912828355.jpg"/>
        <xdr:cNvPicPr/>
      </xdr:nvPicPr>
      <xdr:blipFill>
        <a:blip r:embed="rId314"/>
        <a:stretch/>
      </xdr:blipFill>
      <xdr:spPr>
        <a:xfrm>
          <a:off x="909360" y="714924720"/>
          <a:ext cx="2376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485640</xdr:colOff>
      <xdr:row>581</xdr:row>
      <xdr:rowOff>38160</xdr:rowOff>
    </xdr:from>
    <xdr:to>
      <xdr:col>1</xdr:col>
      <xdr:colOff>752040</xdr:colOff>
      <xdr:row>581</xdr:row>
      <xdr:rowOff>1027440</xdr:rowOff>
    </xdr:to>
    <xdr:pic>
      <xdr:nvPicPr>
        <xdr:cNvPr id="315" name="Рисунок 135" descr="978500033999200058.jpg"/>
        <xdr:cNvPicPr/>
      </xdr:nvPicPr>
      <xdr:blipFill>
        <a:blip r:embed="rId315"/>
        <a:stretch/>
      </xdr:blipFill>
      <xdr:spPr>
        <a:xfrm>
          <a:off x="861480" y="716372640"/>
          <a:ext cx="266400" cy="9892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466560</xdr:colOff>
      <xdr:row>582</xdr:row>
      <xdr:rowOff>0</xdr:rowOff>
    </xdr:from>
    <xdr:to>
      <xdr:col>1</xdr:col>
      <xdr:colOff>713880</xdr:colOff>
      <xdr:row>582</xdr:row>
      <xdr:rowOff>1333080</xdr:rowOff>
    </xdr:to>
    <xdr:pic>
      <xdr:nvPicPr>
        <xdr:cNvPr id="316" name="Рисунок 136" descr="978500033999200008.jpg"/>
        <xdr:cNvPicPr/>
      </xdr:nvPicPr>
      <xdr:blipFill>
        <a:blip r:embed="rId316"/>
        <a:stretch/>
      </xdr:blipFill>
      <xdr:spPr>
        <a:xfrm>
          <a:off x="842400" y="717363360"/>
          <a:ext cx="247320" cy="1333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586</xdr:row>
      <xdr:rowOff>66600</xdr:rowOff>
    </xdr:from>
    <xdr:to>
      <xdr:col>1</xdr:col>
      <xdr:colOff>1362600</xdr:colOff>
      <xdr:row>586</xdr:row>
      <xdr:rowOff>894960</xdr:rowOff>
    </xdr:to>
    <xdr:pic>
      <xdr:nvPicPr>
        <xdr:cNvPr id="317" name="Рисунок 138" descr="9785912821431.jpg"/>
        <xdr:cNvPicPr/>
      </xdr:nvPicPr>
      <xdr:blipFill>
        <a:blip r:embed="rId317"/>
        <a:stretch/>
      </xdr:blipFill>
      <xdr:spPr>
        <a:xfrm>
          <a:off x="423360" y="722183040"/>
          <a:ext cx="1315080" cy="8283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50040</xdr:colOff>
      <xdr:row>589</xdr:row>
      <xdr:rowOff>104760</xdr:rowOff>
    </xdr:from>
    <xdr:to>
      <xdr:col>2</xdr:col>
      <xdr:colOff>11520</xdr:colOff>
      <xdr:row>589</xdr:row>
      <xdr:rowOff>418680</xdr:rowOff>
    </xdr:to>
    <xdr:pic>
      <xdr:nvPicPr>
        <xdr:cNvPr id="318" name="Рисунок 141" descr="978500033999200009.jpg"/>
        <xdr:cNvPicPr/>
      </xdr:nvPicPr>
      <xdr:blipFill>
        <a:blip r:embed="rId318"/>
        <a:stretch/>
      </xdr:blipFill>
      <xdr:spPr>
        <a:xfrm>
          <a:off x="425880" y="724707000"/>
          <a:ext cx="1324440" cy="3139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584</xdr:row>
      <xdr:rowOff>9360</xdr:rowOff>
    </xdr:from>
    <xdr:to>
      <xdr:col>1</xdr:col>
      <xdr:colOff>1257120</xdr:colOff>
      <xdr:row>585</xdr:row>
      <xdr:rowOff>9000</xdr:rowOff>
    </xdr:to>
    <xdr:pic>
      <xdr:nvPicPr>
        <xdr:cNvPr id="319" name="Рисунок 979" descr="Расписание уроков 978912829992 00062.jpg"/>
        <xdr:cNvPicPr/>
      </xdr:nvPicPr>
      <xdr:blipFill>
        <a:blip r:embed="rId319"/>
        <a:stretch/>
      </xdr:blipFill>
      <xdr:spPr>
        <a:xfrm>
          <a:off x="471240" y="720210960"/>
          <a:ext cx="1161720" cy="9428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585</xdr:row>
      <xdr:rowOff>0</xdr:rowOff>
    </xdr:from>
    <xdr:to>
      <xdr:col>1</xdr:col>
      <xdr:colOff>1247400</xdr:colOff>
      <xdr:row>585</xdr:row>
      <xdr:rowOff>971280</xdr:rowOff>
    </xdr:to>
    <xdr:pic>
      <xdr:nvPicPr>
        <xdr:cNvPr id="320" name="Рисунок 980" descr="Расписание уроков 978912829992 00061.jpg"/>
        <xdr:cNvPicPr/>
      </xdr:nvPicPr>
      <xdr:blipFill>
        <a:blip r:embed="rId320"/>
        <a:stretch/>
      </xdr:blipFill>
      <xdr:spPr>
        <a:xfrm>
          <a:off x="509040" y="721144800"/>
          <a:ext cx="1114200" cy="9712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691</xdr:row>
      <xdr:rowOff>361800</xdr:rowOff>
    </xdr:from>
    <xdr:to>
      <xdr:col>2</xdr:col>
      <xdr:colOff>9000</xdr:colOff>
      <xdr:row>691</xdr:row>
      <xdr:rowOff>1275840</xdr:rowOff>
    </xdr:to>
    <xdr:pic>
      <xdr:nvPicPr>
        <xdr:cNvPr id="321" name="Рисунок 147" descr="9785000337004.jpg"/>
        <xdr:cNvPicPr/>
      </xdr:nvPicPr>
      <xdr:blipFill>
        <a:blip r:embed="rId321"/>
        <a:stretch/>
      </xdr:blipFill>
      <xdr:spPr>
        <a:xfrm>
          <a:off x="404280" y="852827760"/>
          <a:ext cx="1343520" cy="914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14400</xdr:colOff>
      <xdr:row>692</xdr:row>
      <xdr:rowOff>240480</xdr:rowOff>
    </xdr:from>
    <xdr:to>
      <xdr:col>1</xdr:col>
      <xdr:colOff>1261800</xdr:colOff>
      <xdr:row>692</xdr:row>
      <xdr:rowOff>1182960</xdr:rowOff>
    </xdr:to>
    <xdr:pic>
      <xdr:nvPicPr>
        <xdr:cNvPr id="322" name="Рисунок 148" descr="9785000336991.jpg"/>
        <xdr:cNvPicPr/>
      </xdr:nvPicPr>
      <xdr:blipFill>
        <a:blip r:embed="rId322"/>
        <a:stretch/>
      </xdr:blipFill>
      <xdr:spPr>
        <a:xfrm>
          <a:off x="390240" y="854125560"/>
          <a:ext cx="1247400" cy="9424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30960</xdr:colOff>
      <xdr:row>593</xdr:row>
      <xdr:rowOff>35640</xdr:rowOff>
    </xdr:from>
    <xdr:to>
      <xdr:col>1</xdr:col>
      <xdr:colOff>1249920</xdr:colOff>
      <xdr:row>593</xdr:row>
      <xdr:rowOff>1206720</xdr:rowOff>
    </xdr:to>
    <xdr:pic>
      <xdr:nvPicPr>
        <xdr:cNvPr id="323" name="Рисунок 600" descr="инструмен.jpg"/>
        <xdr:cNvPicPr/>
      </xdr:nvPicPr>
      <xdr:blipFill>
        <a:blip r:embed="rId323"/>
        <a:stretch/>
      </xdr:blipFill>
      <xdr:spPr>
        <a:xfrm>
          <a:off x="406800" y="727466760"/>
          <a:ext cx="1218960" cy="1171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59400</xdr:colOff>
      <xdr:row>594</xdr:row>
      <xdr:rowOff>28440</xdr:rowOff>
    </xdr:from>
    <xdr:to>
      <xdr:col>1</xdr:col>
      <xdr:colOff>1249560</xdr:colOff>
      <xdr:row>594</xdr:row>
      <xdr:rowOff>1142640</xdr:rowOff>
    </xdr:to>
    <xdr:pic>
      <xdr:nvPicPr>
        <xdr:cNvPr id="324" name="Рисунок 597" descr="муз.инструмен.jpg"/>
        <xdr:cNvPicPr/>
      </xdr:nvPicPr>
      <xdr:blipFill>
        <a:blip r:embed="rId324"/>
        <a:stretch/>
      </xdr:blipFill>
      <xdr:spPr>
        <a:xfrm>
          <a:off x="435240" y="728726400"/>
          <a:ext cx="1190160" cy="11142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595</xdr:row>
      <xdr:rowOff>52560</xdr:rowOff>
    </xdr:from>
    <xdr:to>
      <xdr:col>1</xdr:col>
      <xdr:colOff>1362600</xdr:colOff>
      <xdr:row>595</xdr:row>
      <xdr:rowOff>1052280</xdr:rowOff>
    </xdr:to>
    <xdr:pic>
      <xdr:nvPicPr>
        <xdr:cNvPr id="325" name="Рисунок 109" descr="обуч сапог.jpg"/>
        <xdr:cNvPicPr/>
      </xdr:nvPicPr>
      <xdr:blipFill>
        <a:blip r:embed="rId325"/>
        <a:stretch/>
      </xdr:blipFill>
      <xdr:spPr>
        <a:xfrm>
          <a:off x="414000" y="729950760"/>
          <a:ext cx="1324440" cy="9997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71280</xdr:colOff>
      <xdr:row>596</xdr:row>
      <xdr:rowOff>40320</xdr:rowOff>
    </xdr:from>
    <xdr:to>
      <xdr:col>2</xdr:col>
      <xdr:colOff>23400</xdr:colOff>
      <xdr:row>596</xdr:row>
      <xdr:rowOff>1068840</xdr:rowOff>
    </xdr:to>
    <xdr:pic>
      <xdr:nvPicPr>
        <xdr:cNvPr id="326" name="Рисунок 13" descr="Предм лич гиг О.jpg"/>
        <xdr:cNvPicPr/>
      </xdr:nvPicPr>
      <xdr:blipFill>
        <a:blip r:embed="rId326"/>
        <a:stretch/>
      </xdr:blipFill>
      <xdr:spPr>
        <a:xfrm>
          <a:off x="447120" y="731081520"/>
          <a:ext cx="1315080" cy="10285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54720</xdr:colOff>
      <xdr:row>598</xdr:row>
      <xdr:rowOff>47520</xdr:rowOff>
    </xdr:from>
    <xdr:to>
      <xdr:col>1</xdr:col>
      <xdr:colOff>1254600</xdr:colOff>
      <xdr:row>598</xdr:row>
      <xdr:rowOff>1171080</xdr:rowOff>
    </xdr:to>
    <xdr:pic>
      <xdr:nvPicPr>
        <xdr:cNvPr id="327" name="Рисунок 150" descr="9785912829130.jpg"/>
        <xdr:cNvPicPr/>
      </xdr:nvPicPr>
      <xdr:blipFill>
        <a:blip r:embed="rId327"/>
        <a:stretch/>
      </xdr:blipFill>
      <xdr:spPr>
        <a:xfrm>
          <a:off x="430560" y="732717360"/>
          <a:ext cx="1199880" cy="11235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66600</xdr:colOff>
      <xdr:row>599</xdr:row>
      <xdr:rowOff>23760</xdr:rowOff>
    </xdr:from>
    <xdr:to>
      <xdr:col>1</xdr:col>
      <xdr:colOff>1362600</xdr:colOff>
      <xdr:row>599</xdr:row>
      <xdr:rowOff>1194840</xdr:rowOff>
    </xdr:to>
    <xdr:pic>
      <xdr:nvPicPr>
        <xdr:cNvPr id="328" name="Рисунок 151" descr="9785912829161.jpg"/>
        <xdr:cNvPicPr/>
      </xdr:nvPicPr>
      <xdr:blipFill>
        <a:blip r:embed="rId328"/>
        <a:stretch/>
      </xdr:blipFill>
      <xdr:spPr>
        <a:xfrm>
          <a:off x="442440" y="733912920"/>
          <a:ext cx="1296000" cy="1171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600</xdr:row>
      <xdr:rowOff>38160</xdr:rowOff>
    </xdr:from>
    <xdr:to>
      <xdr:col>1</xdr:col>
      <xdr:colOff>1362600</xdr:colOff>
      <xdr:row>600</xdr:row>
      <xdr:rowOff>1171440</xdr:rowOff>
    </xdr:to>
    <xdr:pic>
      <xdr:nvPicPr>
        <xdr:cNvPr id="329" name="Рисунок 152" descr="9785912828096.jpg"/>
        <xdr:cNvPicPr/>
      </xdr:nvPicPr>
      <xdr:blipFill>
        <a:blip r:embed="rId329"/>
        <a:stretch/>
      </xdr:blipFill>
      <xdr:spPr>
        <a:xfrm>
          <a:off x="394920" y="735146640"/>
          <a:ext cx="1343520" cy="11332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57240</xdr:colOff>
      <xdr:row>601</xdr:row>
      <xdr:rowOff>33480</xdr:rowOff>
    </xdr:from>
    <xdr:to>
      <xdr:col>1</xdr:col>
      <xdr:colOff>1362600</xdr:colOff>
      <xdr:row>601</xdr:row>
      <xdr:rowOff>1147680</xdr:rowOff>
    </xdr:to>
    <xdr:pic>
      <xdr:nvPicPr>
        <xdr:cNvPr id="330" name="Рисунок 153" descr="9785912827549.jpg"/>
        <xdr:cNvPicPr/>
      </xdr:nvPicPr>
      <xdr:blipFill>
        <a:blip r:embed="rId330"/>
        <a:stretch/>
      </xdr:blipFill>
      <xdr:spPr>
        <a:xfrm>
          <a:off x="433080" y="736360920"/>
          <a:ext cx="1305360" cy="11142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602</xdr:row>
      <xdr:rowOff>76320</xdr:rowOff>
    </xdr:from>
    <xdr:to>
      <xdr:col>1</xdr:col>
      <xdr:colOff>1285560</xdr:colOff>
      <xdr:row>602</xdr:row>
      <xdr:rowOff>1218600</xdr:rowOff>
    </xdr:to>
    <xdr:pic>
      <xdr:nvPicPr>
        <xdr:cNvPr id="331" name="Рисунок 154" descr="9785912827556.jpg"/>
        <xdr:cNvPicPr/>
      </xdr:nvPicPr>
      <xdr:blipFill>
        <a:blip r:embed="rId331"/>
        <a:stretch/>
      </xdr:blipFill>
      <xdr:spPr>
        <a:xfrm>
          <a:off x="414000" y="737623080"/>
          <a:ext cx="1247400" cy="11422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603</xdr:row>
      <xdr:rowOff>57240</xdr:rowOff>
    </xdr:from>
    <xdr:to>
      <xdr:col>1</xdr:col>
      <xdr:colOff>1285560</xdr:colOff>
      <xdr:row>603</xdr:row>
      <xdr:rowOff>1218240</xdr:rowOff>
    </xdr:to>
    <xdr:pic>
      <xdr:nvPicPr>
        <xdr:cNvPr id="332" name="Рисунок 155" descr="9785000337073.jpg"/>
        <xdr:cNvPicPr/>
      </xdr:nvPicPr>
      <xdr:blipFill>
        <a:blip r:embed="rId332"/>
        <a:stretch/>
      </xdr:blipFill>
      <xdr:spPr>
        <a:xfrm>
          <a:off x="423360" y="738823320"/>
          <a:ext cx="1238040" cy="11610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26280</xdr:colOff>
      <xdr:row>604</xdr:row>
      <xdr:rowOff>100080</xdr:rowOff>
    </xdr:from>
    <xdr:to>
      <xdr:col>1</xdr:col>
      <xdr:colOff>1273680</xdr:colOff>
      <xdr:row>604</xdr:row>
      <xdr:rowOff>1319040</xdr:rowOff>
    </xdr:to>
    <xdr:pic>
      <xdr:nvPicPr>
        <xdr:cNvPr id="333" name="Рисунок 156" descr="9785912827587.jpg"/>
        <xdr:cNvPicPr/>
      </xdr:nvPicPr>
      <xdr:blipFill>
        <a:blip r:embed="rId333"/>
        <a:stretch/>
      </xdr:blipFill>
      <xdr:spPr>
        <a:xfrm>
          <a:off x="402120" y="740085120"/>
          <a:ext cx="1247400" cy="12189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605</xdr:row>
      <xdr:rowOff>85680</xdr:rowOff>
    </xdr:from>
    <xdr:to>
      <xdr:col>1</xdr:col>
      <xdr:colOff>1285560</xdr:colOff>
      <xdr:row>605</xdr:row>
      <xdr:rowOff>1275840</xdr:rowOff>
    </xdr:to>
    <xdr:pic>
      <xdr:nvPicPr>
        <xdr:cNvPr id="334" name="Рисунок 157" descr="9785912826719.jpg"/>
        <xdr:cNvPicPr/>
      </xdr:nvPicPr>
      <xdr:blipFill>
        <a:blip r:embed="rId334"/>
        <a:stretch/>
      </xdr:blipFill>
      <xdr:spPr>
        <a:xfrm>
          <a:off x="414000" y="741490200"/>
          <a:ext cx="1247400" cy="11901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606</xdr:row>
      <xdr:rowOff>57240</xdr:rowOff>
    </xdr:from>
    <xdr:to>
      <xdr:col>1</xdr:col>
      <xdr:colOff>1285560</xdr:colOff>
      <xdr:row>606</xdr:row>
      <xdr:rowOff>1295280</xdr:rowOff>
    </xdr:to>
    <xdr:pic>
      <xdr:nvPicPr>
        <xdr:cNvPr id="335" name="Рисунок 158" descr="9785912828430.jpg"/>
        <xdr:cNvPicPr/>
      </xdr:nvPicPr>
      <xdr:blipFill>
        <a:blip r:embed="rId335"/>
        <a:stretch/>
      </xdr:blipFill>
      <xdr:spPr>
        <a:xfrm>
          <a:off x="404280" y="742880880"/>
          <a:ext cx="1257120" cy="1238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607</xdr:row>
      <xdr:rowOff>104760</xdr:rowOff>
    </xdr:from>
    <xdr:to>
      <xdr:col>1</xdr:col>
      <xdr:colOff>1285560</xdr:colOff>
      <xdr:row>607</xdr:row>
      <xdr:rowOff>1323720</xdr:rowOff>
    </xdr:to>
    <xdr:pic>
      <xdr:nvPicPr>
        <xdr:cNvPr id="336" name="Рисунок 159" descr="9785912829116.jpg"/>
        <xdr:cNvPicPr/>
      </xdr:nvPicPr>
      <xdr:blipFill>
        <a:blip r:embed="rId336"/>
        <a:stretch/>
      </xdr:blipFill>
      <xdr:spPr>
        <a:xfrm>
          <a:off x="423360" y="744347520"/>
          <a:ext cx="1238040" cy="12189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608</xdr:row>
      <xdr:rowOff>76320</xdr:rowOff>
    </xdr:from>
    <xdr:to>
      <xdr:col>1</xdr:col>
      <xdr:colOff>1285560</xdr:colOff>
      <xdr:row>608</xdr:row>
      <xdr:rowOff>1276200</xdr:rowOff>
    </xdr:to>
    <xdr:pic>
      <xdr:nvPicPr>
        <xdr:cNvPr id="337" name="Рисунок 160" descr="9785912829086.jpg"/>
        <xdr:cNvPicPr/>
      </xdr:nvPicPr>
      <xdr:blipFill>
        <a:blip r:embed="rId337"/>
        <a:stretch/>
      </xdr:blipFill>
      <xdr:spPr>
        <a:xfrm>
          <a:off x="414000" y="745738560"/>
          <a:ext cx="1247400" cy="1199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609</xdr:row>
      <xdr:rowOff>85680</xdr:rowOff>
    </xdr:from>
    <xdr:to>
      <xdr:col>1</xdr:col>
      <xdr:colOff>1285560</xdr:colOff>
      <xdr:row>609</xdr:row>
      <xdr:rowOff>1323720</xdr:rowOff>
    </xdr:to>
    <xdr:pic>
      <xdr:nvPicPr>
        <xdr:cNvPr id="338" name="Рисунок 161" descr="9785912828102.jpg"/>
        <xdr:cNvPicPr/>
      </xdr:nvPicPr>
      <xdr:blipFill>
        <a:blip r:embed="rId338"/>
        <a:stretch/>
      </xdr:blipFill>
      <xdr:spPr>
        <a:xfrm>
          <a:off x="394920" y="747043200"/>
          <a:ext cx="1266480" cy="1238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611</xdr:row>
      <xdr:rowOff>104760</xdr:rowOff>
    </xdr:from>
    <xdr:to>
      <xdr:col>1</xdr:col>
      <xdr:colOff>1285560</xdr:colOff>
      <xdr:row>611</xdr:row>
      <xdr:rowOff>1323720</xdr:rowOff>
    </xdr:to>
    <xdr:pic>
      <xdr:nvPicPr>
        <xdr:cNvPr id="339" name="Рисунок 162" descr="9785912826672.jpg"/>
        <xdr:cNvPicPr/>
      </xdr:nvPicPr>
      <xdr:blipFill>
        <a:blip r:embed="rId339"/>
        <a:stretch/>
      </xdr:blipFill>
      <xdr:spPr>
        <a:xfrm>
          <a:off x="423360" y="749900520"/>
          <a:ext cx="1238040" cy="12189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614</xdr:row>
      <xdr:rowOff>57240</xdr:rowOff>
    </xdr:from>
    <xdr:to>
      <xdr:col>1</xdr:col>
      <xdr:colOff>1285200</xdr:colOff>
      <xdr:row>614</xdr:row>
      <xdr:rowOff>1295280</xdr:rowOff>
    </xdr:to>
    <xdr:pic>
      <xdr:nvPicPr>
        <xdr:cNvPr id="340" name="Рисунок 164" descr="9785912826641.jpg"/>
        <xdr:cNvPicPr/>
      </xdr:nvPicPr>
      <xdr:blipFill>
        <a:blip r:embed="rId340"/>
        <a:stretch/>
      </xdr:blipFill>
      <xdr:spPr>
        <a:xfrm>
          <a:off x="385200" y="753729840"/>
          <a:ext cx="1275840" cy="1238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615</xdr:row>
      <xdr:rowOff>85680</xdr:rowOff>
    </xdr:from>
    <xdr:to>
      <xdr:col>1</xdr:col>
      <xdr:colOff>1285560</xdr:colOff>
      <xdr:row>615</xdr:row>
      <xdr:rowOff>1333080</xdr:rowOff>
    </xdr:to>
    <xdr:pic>
      <xdr:nvPicPr>
        <xdr:cNvPr id="341" name="Рисунок 165" descr="9785912828256.jpg"/>
        <xdr:cNvPicPr/>
      </xdr:nvPicPr>
      <xdr:blipFill>
        <a:blip r:embed="rId341"/>
        <a:stretch/>
      </xdr:blipFill>
      <xdr:spPr>
        <a:xfrm>
          <a:off x="394920" y="755177400"/>
          <a:ext cx="1266480" cy="1247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616</xdr:row>
      <xdr:rowOff>104760</xdr:rowOff>
    </xdr:from>
    <xdr:to>
      <xdr:col>1</xdr:col>
      <xdr:colOff>1285560</xdr:colOff>
      <xdr:row>616</xdr:row>
      <xdr:rowOff>1323720</xdr:rowOff>
    </xdr:to>
    <xdr:pic>
      <xdr:nvPicPr>
        <xdr:cNvPr id="342" name="Рисунок 166" descr="9785912829093.jpg"/>
        <xdr:cNvPicPr/>
      </xdr:nvPicPr>
      <xdr:blipFill>
        <a:blip r:embed="rId342"/>
        <a:stretch/>
      </xdr:blipFill>
      <xdr:spPr>
        <a:xfrm>
          <a:off x="414000" y="756615960"/>
          <a:ext cx="1247400" cy="12189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617</xdr:row>
      <xdr:rowOff>104760</xdr:rowOff>
    </xdr:from>
    <xdr:to>
      <xdr:col>1</xdr:col>
      <xdr:colOff>1285560</xdr:colOff>
      <xdr:row>617</xdr:row>
      <xdr:rowOff>1323720</xdr:rowOff>
    </xdr:to>
    <xdr:pic>
      <xdr:nvPicPr>
        <xdr:cNvPr id="343" name="Рисунок 167" descr="9785912829123.jpg"/>
        <xdr:cNvPicPr/>
      </xdr:nvPicPr>
      <xdr:blipFill>
        <a:blip r:embed="rId343"/>
        <a:stretch/>
      </xdr:blipFill>
      <xdr:spPr>
        <a:xfrm>
          <a:off x="404280" y="758035080"/>
          <a:ext cx="1257120" cy="12189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618</xdr:row>
      <xdr:rowOff>57240</xdr:rowOff>
    </xdr:from>
    <xdr:to>
      <xdr:col>1</xdr:col>
      <xdr:colOff>1285560</xdr:colOff>
      <xdr:row>618</xdr:row>
      <xdr:rowOff>1295280</xdr:rowOff>
    </xdr:to>
    <xdr:pic>
      <xdr:nvPicPr>
        <xdr:cNvPr id="344" name="Рисунок 168" descr="9785912828263.jpg"/>
        <xdr:cNvPicPr/>
      </xdr:nvPicPr>
      <xdr:blipFill>
        <a:blip r:embed="rId344"/>
        <a:stretch/>
      </xdr:blipFill>
      <xdr:spPr>
        <a:xfrm>
          <a:off x="404280" y="759406680"/>
          <a:ext cx="1257120" cy="1238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619</xdr:row>
      <xdr:rowOff>152280</xdr:rowOff>
    </xdr:from>
    <xdr:to>
      <xdr:col>1</xdr:col>
      <xdr:colOff>1285560</xdr:colOff>
      <xdr:row>619</xdr:row>
      <xdr:rowOff>1323360</xdr:rowOff>
    </xdr:to>
    <xdr:pic>
      <xdr:nvPicPr>
        <xdr:cNvPr id="345" name="Рисунок 169" descr="9785912826610.jpg"/>
        <xdr:cNvPicPr/>
      </xdr:nvPicPr>
      <xdr:blipFill>
        <a:blip r:embed="rId345"/>
        <a:stretch/>
      </xdr:blipFill>
      <xdr:spPr>
        <a:xfrm>
          <a:off x="423360" y="760920840"/>
          <a:ext cx="1238040" cy="1171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620</xdr:row>
      <xdr:rowOff>104760</xdr:rowOff>
    </xdr:from>
    <xdr:to>
      <xdr:col>1</xdr:col>
      <xdr:colOff>1285560</xdr:colOff>
      <xdr:row>620</xdr:row>
      <xdr:rowOff>1342800</xdr:rowOff>
    </xdr:to>
    <xdr:pic>
      <xdr:nvPicPr>
        <xdr:cNvPr id="346" name="Рисунок 170" descr="9785912826733.jpg"/>
        <xdr:cNvPicPr/>
      </xdr:nvPicPr>
      <xdr:blipFill>
        <a:blip r:embed="rId346"/>
        <a:stretch/>
      </xdr:blipFill>
      <xdr:spPr>
        <a:xfrm>
          <a:off x="404280" y="762292800"/>
          <a:ext cx="1257120" cy="1238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621</xdr:row>
      <xdr:rowOff>57240</xdr:rowOff>
    </xdr:from>
    <xdr:to>
      <xdr:col>1</xdr:col>
      <xdr:colOff>1285560</xdr:colOff>
      <xdr:row>621</xdr:row>
      <xdr:rowOff>1304640</xdr:rowOff>
    </xdr:to>
    <xdr:pic>
      <xdr:nvPicPr>
        <xdr:cNvPr id="347" name="Рисунок 171" descr="9785912828287.jpg"/>
        <xdr:cNvPicPr/>
      </xdr:nvPicPr>
      <xdr:blipFill>
        <a:blip r:embed="rId347"/>
        <a:stretch/>
      </xdr:blipFill>
      <xdr:spPr>
        <a:xfrm>
          <a:off x="394920" y="763664400"/>
          <a:ext cx="1266480" cy="1247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622</xdr:row>
      <xdr:rowOff>57240</xdr:rowOff>
    </xdr:from>
    <xdr:to>
      <xdr:col>1</xdr:col>
      <xdr:colOff>1362600</xdr:colOff>
      <xdr:row>622</xdr:row>
      <xdr:rowOff>1333080</xdr:rowOff>
    </xdr:to>
    <xdr:pic>
      <xdr:nvPicPr>
        <xdr:cNvPr id="348" name="Рисунок 172" descr="9785912829147.jpg"/>
        <xdr:cNvPicPr/>
      </xdr:nvPicPr>
      <xdr:blipFill>
        <a:blip r:embed="rId348"/>
        <a:stretch/>
      </xdr:blipFill>
      <xdr:spPr>
        <a:xfrm>
          <a:off x="394920" y="765083520"/>
          <a:ext cx="1343520" cy="12758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623</xdr:row>
      <xdr:rowOff>104760</xdr:rowOff>
    </xdr:from>
    <xdr:to>
      <xdr:col>1</xdr:col>
      <xdr:colOff>1285560</xdr:colOff>
      <xdr:row>623</xdr:row>
      <xdr:rowOff>1294920</xdr:rowOff>
    </xdr:to>
    <xdr:pic>
      <xdr:nvPicPr>
        <xdr:cNvPr id="349" name="Рисунок 173" descr="9785912826740.jpg"/>
        <xdr:cNvPicPr/>
      </xdr:nvPicPr>
      <xdr:blipFill>
        <a:blip r:embed="rId349"/>
        <a:stretch/>
      </xdr:blipFill>
      <xdr:spPr>
        <a:xfrm>
          <a:off x="414000" y="766550520"/>
          <a:ext cx="1247400" cy="11901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624</xdr:row>
      <xdr:rowOff>76320</xdr:rowOff>
    </xdr:from>
    <xdr:to>
      <xdr:col>1</xdr:col>
      <xdr:colOff>1285560</xdr:colOff>
      <xdr:row>624</xdr:row>
      <xdr:rowOff>1295280</xdr:rowOff>
    </xdr:to>
    <xdr:pic>
      <xdr:nvPicPr>
        <xdr:cNvPr id="350" name="Рисунок 174" descr="9785912826689.jpg"/>
        <xdr:cNvPicPr/>
      </xdr:nvPicPr>
      <xdr:blipFill>
        <a:blip r:embed="rId350"/>
        <a:stretch/>
      </xdr:blipFill>
      <xdr:spPr>
        <a:xfrm>
          <a:off x="423360" y="767941200"/>
          <a:ext cx="1238040" cy="12189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625</xdr:row>
      <xdr:rowOff>57240</xdr:rowOff>
    </xdr:from>
    <xdr:to>
      <xdr:col>1</xdr:col>
      <xdr:colOff>1285200</xdr:colOff>
      <xdr:row>625</xdr:row>
      <xdr:rowOff>1333080</xdr:rowOff>
    </xdr:to>
    <xdr:pic>
      <xdr:nvPicPr>
        <xdr:cNvPr id="351" name="Рисунок 175" descr="9785912826634.jpg"/>
        <xdr:cNvPicPr/>
      </xdr:nvPicPr>
      <xdr:blipFill>
        <a:blip r:embed="rId351"/>
        <a:stretch/>
      </xdr:blipFill>
      <xdr:spPr>
        <a:xfrm>
          <a:off x="385200" y="769341240"/>
          <a:ext cx="1275840" cy="12758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627</xdr:row>
      <xdr:rowOff>57240</xdr:rowOff>
    </xdr:from>
    <xdr:to>
      <xdr:col>1</xdr:col>
      <xdr:colOff>1285560</xdr:colOff>
      <xdr:row>627</xdr:row>
      <xdr:rowOff>1295280</xdr:rowOff>
    </xdr:to>
    <xdr:pic>
      <xdr:nvPicPr>
        <xdr:cNvPr id="352" name="Рисунок 177" descr="9785912827563.jpg"/>
        <xdr:cNvPicPr/>
      </xdr:nvPicPr>
      <xdr:blipFill>
        <a:blip r:embed="rId352"/>
        <a:stretch/>
      </xdr:blipFill>
      <xdr:spPr>
        <a:xfrm>
          <a:off x="404280" y="772179840"/>
          <a:ext cx="1257120" cy="1238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628</xdr:row>
      <xdr:rowOff>142920</xdr:rowOff>
    </xdr:from>
    <xdr:to>
      <xdr:col>1</xdr:col>
      <xdr:colOff>1285560</xdr:colOff>
      <xdr:row>628</xdr:row>
      <xdr:rowOff>1380960</xdr:rowOff>
    </xdr:to>
    <xdr:pic>
      <xdr:nvPicPr>
        <xdr:cNvPr id="353" name="Рисунок 179" descr="9785912827594.jpg"/>
        <xdr:cNvPicPr/>
      </xdr:nvPicPr>
      <xdr:blipFill>
        <a:blip r:embed="rId353"/>
        <a:stretch/>
      </xdr:blipFill>
      <xdr:spPr>
        <a:xfrm>
          <a:off x="414000" y="773684640"/>
          <a:ext cx="1247400" cy="1238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626</xdr:row>
      <xdr:rowOff>57240</xdr:rowOff>
    </xdr:from>
    <xdr:to>
      <xdr:col>1</xdr:col>
      <xdr:colOff>1285560</xdr:colOff>
      <xdr:row>626</xdr:row>
      <xdr:rowOff>1295280</xdr:rowOff>
    </xdr:to>
    <xdr:pic>
      <xdr:nvPicPr>
        <xdr:cNvPr id="354" name="Рисунок 901" descr="9785912828119.jpg"/>
        <xdr:cNvPicPr/>
      </xdr:nvPicPr>
      <xdr:blipFill>
        <a:blip r:embed="rId354"/>
        <a:stretch/>
      </xdr:blipFill>
      <xdr:spPr>
        <a:xfrm>
          <a:off x="394920" y="770760720"/>
          <a:ext cx="1266480" cy="1238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612</xdr:row>
      <xdr:rowOff>69120</xdr:rowOff>
    </xdr:from>
    <xdr:to>
      <xdr:col>1</xdr:col>
      <xdr:colOff>1237680</xdr:colOff>
      <xdr:row>612</xdr:row>
      <xdr:rowOff>1211760</xdr:rowOff>
    </xdr:to>
    <xdr:pic>
      <xdr:nvPicPr>
        <xdr:cNvPr id="355" name="Рисунок 877" descr="9785912828447.jpg"/>
        <xdr:cNvPicPr/>
      </xdr:nvPicPr>
      <xdr:blipFill>
        <a:blip r:embed="rId355"/>
        <a:stretch/>
      </xdr:blipFill>
      <xdr:spPr>
        <a:xfrm>
          <a:off x="423360" y="751284360"/>
          <a:ext cx="1190160" cy="11426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610</xdr:row>
      <xdr:rowOff>142920</xdr:rowOff>
    </xdr:from>
    <xdr:to>
      <xdr:col>1</xdr:col>
      <xdr:colOff>1285560</xdr:colOff>
      <xdr:row>610</xdr:row>
      <xdr:rowOff>1352160</xdr:rowOff>
    </xdr:to>
    <xdr:pic>
      <xdr:nvPicPr>
        <xdr:cNvPr id="356" name="Рисунок 878" descr="9785912827570.jpg"/>
        <xdr:cNvPicPr/>
      </xdr:nvPicPr>
      <xdr:blipFill>
        <a:blip r:embed="rId356"/>
        <a:stretch/>
      </xdr:blipFill>
      <xdr:spPr>
        <a:xfrm>
          <a:off x="423360" y="748519560"/>
          <a:ext cx="1238040" cy="1209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613</xdr:row>
      <xdr:rowOff>33480</xdr:rowOff>
    </xdr:from>
    <xdr:to>
      <xdr:col>1</xdr:col>
      <xdr:colOff>1237680</xdr:colOff>
      <xdr:row>613</xdr:row>
      <xdr:rowOff>1180080</xdr:rowOff>
    </xdr:to>
    <xdr:pic>
      <xdr:nvPicPr>
        <xdr:cNvPr id="357" name="Рисунок 879" descr="9785912828249.jpg"/>
        <xdr:cNvPicPr/>
      </xdr:nvPicPr>
      <xdr:blipFill>
        <a:blip r:embed="rId357"/>
        <a:stretch/>
      </xdr:blipFill>
      <xdr:spPr>
        <a:xfrm>
          <a:off x="385200" y="752524920"/>
          <a:ext cx="1228320" cy="1146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629</xdr:row>
      <xdr:rowOff>104760</xdr:rowOff>
    </xdr:from>
    <xdr:to>
      <xdr:col>1</xdr:col>
      <xdr:colOff>1362600</xdr:colOff>
      <xdr:row>629</xdr:row>
      <xdr:rowOff>1361880</xdr:rowOff>
    </xdr:to>
    <xdr:pic>
      <xdr:nvPicPr>
        <xdr:cNvPr id="358" name="Рисунок 823" descr="9785912826627.jpg"/>
        <xdr:cNvPicPr/>
      </xdr:nvPicPr>
      <xdr:blipFill>
        <a:blip r:embed="rId358"/>
        <a:stretch/>
      </xdr:blipFill>
      <xdr:spPr>
        <a:xfrm>
          <a:off x="414000" y="775065600"/>
          <a:ext cx="1324440" cy="12571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643</xdr:row>
      <xdr:rowOff>19080</xdr:rowOff>
    </xdr:from>
    <xdr:to>
      <xdr:col>1</xdr:col>
      <xdr:colOff>1218600</xdr:colOff>
      <xdr:row>643</xdr:row>
      <xdr:rowOff>1418760</xdr:rowOff>
    </xdr:to>
    <xdr:pic>
      <xdr:nvPicPr>
        <xdr:cNvPr id="359" name="Рисунок 184" descr="9785912827112.jpg"/>
        <xdr:cNvPicPr/>
      </xdr:nvPicPr>
      <xdr:blipFill>
        <a:blip r:embed="rId359"/>
        <a:stretch/>
      </xdr:blipFill>
      <xdr:spPr>
        <a:xfrm>
          <a:off x="547200" y="791048880"/>
          <a:ext cx="104724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644</xdr:row>
      <xdr:rowOff>38160</xdr:rowOff>
    </xdr:from>
    <xdr:to>
      <xdr:col>1</xdr:col>
      <xdr:colOff>1199880</xdr:colOff>
      <xdr:row>644</xdr:row>
      <xdr:rowOff>1419120</xdr:rowOff>
    </xdr:to>
    <xdr:pic>
      <xdr:nvPicPr>
        <xdr:cNvPr id="360" name="Рисунок 185" descr="9785912822858.jpg"/>
        <xdr:cNvPicPr/>
      </xdr:nvPicPr>
      <xdr:blipFill>
        <a:blip r:embed="rId360"/>
        <a:stretch/>
      </xdr:blipFill>
      <xdr:spPr>
        <a:xfrm>
          <a:off x="547200" y="792487080"/>
          <a:ext cx="1028520" cy="13809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644</xdr:row>
      <xdr:rowOff>1409760</xdr:rowOff>
    </xdr:from>
    <xdr:to>
      <xdr:col>1</xdr:col>
      <xdr:colOff>1180800</xdr:colOff>
      <xdr:row>645</xdr:row>
      <xdr:rowOff>1333080</xdr:rowOff>
    </xdr:to>
    <xdr:pic>
      <xdr:nvPicPr>
        <xdr:cNvPr id="361" name="Рисунок 187" descr="9785912824838.jpg"/>
        <xdr:cNvPicPr/>
      </xdr:nvPicPr>
      <xdr:blipFill>
        <a:blip r:embed="rId361"/>
        <a:stretch/>
      </xdr:blipFill>
      <xdr:spPr>
        <a:xfrm>
          <a:off x="547200" y="793858680"/>
          <a:ext cx="1009440" cy="13424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646</xdr:row>
      <xdr:rowOff>38160</xdr:rowOff>
    </xdr:from>
    <xdr:to>
      <xdr:col>1</xdr:col>
      <xdr:colOff>1190160</xdr:colOff>
      <xdr:row>646</xdr:row>
      <xdr:rowOff>1409400</xdr:rowOff>
    </xdr:to>
    <xdr:pic>
      <xdr:nvPicPr>
        <xdr:cNvPr id="362" name="Рисунок 188" descr="9785912823008.jpg"/>
        <xdr:cNvPicPr/>
      </xdr:nvPicPr>
      <xdr:blipFill>
        <a:blip r:embed="rId362"/>
        <a:stretch/>
      </xdr:blipFill>
      <xdr:spPr>
        <a:xfrm>
          <a:off x="480600" y="795325320"/>
          <a:ext cx="10854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633</xdr:row>
      <xdr:rowOff>38160</xdr:rowOff>
    </xdr:from>
    <xdr:to>
      <xdr:col>1</xdr:col>
      <xdr:colOff>1152000</xdr:colOff>
      <xdr:row>633</xdr:row>
      <xdr:rowOff>1400040</xdr:rowOff>
    </xdr:to>
    <xdr:pic>
      <xdr:nvPicPr>
        <xdr:cNvPr id="363" name="Рисунок 189" descr="9785912821493.jpg"/>
        <xdr:cNvPicPr/>
      </xdr:nvPicPr>
      <xdr:blipFill>
        <a:blip r:embed="rId363"/>
        <a:stretch/>
      </xdr:blipFill>
      <xdr:spPr>
        <a:xfrm>
          <a:off x="509040" y="778628160"/>
          <a:ext cx="10188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634</xdr:row>
      <xdr:rowOff>38160</xdr:rowOff>
    </xdr:from>
    <xdr:to>
      <xdr:col>1</xdr:col>
      <xdr:colOff>1161720</xdr:colOff>
      <xdr:row>635</xdr:row>
      <xdr:rowOff>9360</xdr:rowOff>
    </xdr:to>
    <xdr:pic>
      <xdr:nvPicPr>
        <xdr:cNvPr id="364" name="Рисунок 190" descr="9785912827136.jpg"/>
        <xdr:cNvPicPr/>
      </xdr:nvPicPr>
      <xdr:blipFill>
        <a:blip r:embed="rId364"/>
        <a:stretch/>
      </xdr:blipFill>
      <xdr:spPr>
        <a:xfrm>
          <a:off x="490320" y="780047280"/>
          <a:ext cx="1047240" cy="1390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635</xdr:row>
      <xdr:rowOff>19080</xdr:rowOff>
    </xdr:from>
    <xdr:to>
      <xdr:col>1</xdr:col>
      <xdr:colOff>1123560</xdr:colOff>
      <xdr:row>635</xdr:row>
      <xdr:rowOff>1390320</xdr:rowOff>
    </xdr:to>
    <xdr:pic>
      <xdr:nvPicPr>
        <xdr:cNvPr id="365" name="Рисунок 191" descr="9785912821509.jpg"/>
        <xdr:cNvPicPr/>
      </xdr:nvPicPr>
      <xdr:blipFill>
        <a:blip r:embed="rId365"/>
        <a:stretch/>
      </xdr:blipFill>
      <xdr:spPr>
        <a:xfrm>
          <a:off x="509040" y="781447680"/>
          <a:ext cx="99036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637</xdr:row>
      <xdr:rowOff>9360</xdr:rowOff>
    </xdr:from>
    <xdr:to>
      <xdr:col>1</xdr:col>
      <xdr:colOff>1142640</xdr:colOff>
      <xdr:row>637</xdr:row>
      <xdr:rowOff>1380600</xdr:rowOff>
    </xdr:to>
    <xdr:pic>
      <xdr:nvPicPr>
        <xdr:cNvPr id="366" name="Рисунок 193" descr="9785000336540.jpg"/>
        <xdr:cNvPicPr/>
      </xdr:nvPicPr>
      <xdr:blipFill>
        <a:blip r:embed="rId366"/>
        <a:stretch/>
      </xdr:blipFill>
      <xdr:spPr>
        <a:xfrm>
          <a:off x="509040" y="784276200"/>
          <a:ext cx="10094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647</xdr:row>
      <xdr:rowOff>9360</xdr:rowOff>
    </xdr:from>
    <xdr:to>
      <xdr:col>1</xdr:col>
      <xdr:colOff>1123560</xdr:colOff>
      <xdr:row>647</xdr:row>
      <xdr:rowOff>1380600</xdr:rowOff>
    </xdr:to>
    <xdr:pic>
      <xdr:nvPicPr>
        <xdr:cNvPr id="367" name="Рисунок 194" descr="9785912823015.jpg"/>
        <xdr:cNvPicPr/>
      </xdr:nvPicPr>
      <xdr:blipFill>
        <a:blip r:embed="rId367"/>
        <a:stretch/>
      </xdr:blipFill>
      <xdr:spPr>
        <a:xfrm>
          <a:off x="480600" y="796716000"/>
          <a:ext cx="10188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649</xdr:row>
      <xdr:rowOff>9360</xdr:rowOff>
    </xdr:from>
    <xdr:to>
      <xdr:col>1</xdr:col>
      <xdr:colOff>1123560</xdr:colOff>
      <xdr:row>649</xdr:row>
      <xdr:rowOff>1389960</xdr:rowOff>
    </xdr:to>
    <xdr:pic>
      <xdr:nvPicPr>
        <xdr:cNvPr id="368" name="Рисунок 197" descr="9785912826573.jpg"/>
        <xdr:cNvPicPr/>
      </xdr:nvPicPr>
      <xdr:blipFill>
        <a:blip r:embed="rId368"/>
        <a:stretch/>
      </xdr:blipFill>
      <xdr:spPr>
        <a:xfrm>
          <a:off x="480600" y="799554240"/>
          <a:ext cx="10188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650</xdr:row>
      <xdr:rowOff>0</xdr:rowOff>
    </xdr:from>
    <xdr:to>
      <xdr:col>1</xdr:col>
      <xdr:colOff>1123560</xdr:colOff>
      <xdr:row>650</xdr:row>
      <xdr:rowOff>1380600</xdr:rowOff>
    </xdr:to>
    <xdr:pic>
      <xdr:nvPicPr>
        <xdr:cNvPr id="369" name="Рисунок 198" descr="9785912827150.jpg"/>
        <xdr:cNvPicPr/>
      </xdr:nvPicPr>
      <xdr:blipFill>
        <a:blip r:embed="rId369"/>
        <a:stretch/>
      </xdr:blipFill>
      <xdr:spPr>
        <a:xfrm>
          <a:off x="480600" y="800964360"/>
          <a:ext cx="10188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651</xdr:row>
      <xdr:rowOff>0</xdr:rowOff>
    </xdr:from>
    <xdr:to>
      <xdr:col>1</xdr:col>
      <xdr:colOff>1123920</xdr:colOff>
      <xdr:row>652</xdr:row>
      <xdr:rowOff>9000</xdr:rowOff>
    </xdr:to>
    <xdr:pic>
      <xdr:nvPicPr>
        <xdr:cNvPr id="370" name="Рисунок 199" descr="9785912826580.jpg"/>
        <xdr:cNvPicPr/>
      </xdr:nvPicPr>
      <xdr:blipFill>
        <a:blip r:embed="rId370"/>
        <a:stretch/>
      </xdr:blipFill>
      <xdr:spPr>
        <a:xfrm>
          <a:off x="471240" y="802383480"/>
          <a:ext cx="1028520" cy="14281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652</xdr:row>
      <xdr:rowOff>38160</xdr:rowOff>
    </xdr:from>
    <xdr:to>
      <xdr:col>1</xdr:col>
      <xdr:colOff>1123920</xdr:colOff>
      <xdr:row>652</xdr:row>
      <xdr:rowOff>1409400</xdr:rowOff>
    </xdr:to>
    <xdr:pic>
      <xdr:nvPicPr>
        <xdr:cNvPr id="371" name="Рисунок 200" descr="9785912821400.jpg"/>
        <xdr:cNvPicPr/>
      </xdr:nvPicPr>
      <xdr:blipFill>
        <a:blip r:embed="rId371"/>
        <a:stretch/>
      </xdr:blipFill>
      <xdr:spPr>
        <a:xfrm>
          <a:off x="471240" y="803840760"/>
          <a:ext cx="10285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653</xdr:row>
      <xdr:rowOff>57240</xdr:rowOff>
    </xdr:from>
    <xdr:to>
      <xdr:col>1</xdr:col>
      <xdr:colOff>1114200</xdr:colOff>
      <xdr:row>653</xdr:row>
      <xdr:rowOff>1390320</xdr:rowOff>
    </xdr:to>
    <xdr:pic>
      <xdr:nvPicPr>
        <xdr:cNvPr id="372" name="Рисунок 201" descr="9785912824852.jpg"/>
        <xdr:cNvPicPr/>
      </xdr:nvPicPr>
      <xdr:blipFill>
        <a:blip r:embed="rId372"/>
        <a:stretch/>
      </xdr:blipFill>
      <xdr:spPr>
        <a:xfrm>
          <a:off x="471240" y="805279320"/>
          <a:ext cx="1018800" cy="1333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654</xdr:row>
      <xdr:rowOff>19080</xdr:rowOff>
    </xdr:from>
    <xdr:to>
      <xdr:col>1</xdr:col>
      <xdr:colOff>1085760</xdr:colOff>
      <xdr:row>654</xdr:row>
      <xdr:rowOff>1390320</xdr:rowOff>
    </xdr:to>
    <xdr:pic>
      <xdr:nvPicPr>
        <xdr:cNvPr id="373" name="Рисунок 202" descr="9785912824869.jpg"/>
        <xdr:cNvPicPr/>
      </xdr:nvPicPr>
      <xdr:blipFill>
        <a:blip r:embed="rId373"/>
        <a:stretch/>
      </xdr:blipFill>
      <xdr:spPr>
        <a:xfrm>
          <a:off x="471240" y="806660280"/>
          <a:ext cx="99036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655</xdr:row>
      <xdr:rowOff>38160</xdr:rowOff>
    </xdr:from>
    <xdr:to>
      <xdr:col>1</xdr:col>
      <xdr:colOff>1123920</xdr:colOff>
      <xdr:row>655</xdr:row>
      <xdr:rowOff>1409400</xdr:rowOff>
    </xdr:to>
    <xdr:pic>
      <xdr:nvPicPr>
        <xdr:cNvPr id="374" name="Рисунок 203" descr="9785912828058.jpg"/>
        <xdr:cNvPicPr/>
      </xdr:nvPicPr>
      <xdr:blipFill>
        <a:blip r:embed="rId374"/>
        <a:stretch/>
      </xdr:blipFill>
      <xdr:spPr>
        <a:xfrm>
          <a:off x="471240" y="808098480"/>
          <a:ext cx="10285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656</xdr:row>
      <xdr:rowOff>0</xdr:rowOff>
    </xdr:from>
    <xdr:to>
      <xdr:col>1</xdr:col>
      <xdr:colOff>1171440</xdr:colOff>
      <xdr:row>656</xdr:row>
      <xdr:rowOff>1418040</xdr:rowOff>
    </xdr:to>
    <xdr:pic>
      <xdr:nvPicPr>
        <xdr:cNvPr id="375" name="Рисунок 204" descr="9785912828065.jpg"/>
        <xdr:cNvPicPr/>
      </xdr:nvPicPr>
      <xdr:blipFill>
        <a:blip r:embed="rId375"/>
        <a:stretch/>
      </xdr:blipFill>
      <xdr:spPr>
        <a:xfrm>
          <a:off x="471240" y="809479440"/>
          <a:ext cx="1076040" cy="1418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656</xdr:row>
      <xdr:rowOff>1400040</xdr:rowOff>
    </xdr:from>
    <xdr:to>
      <xdr:col>1</xdr:col>
      <xdr:colOff>1161720</xdr:colOff>
      <xdr:row>657</xdr:row>
      <xdr:rowOff>1399680</xdr:rowOff>
    </xdr:to>
    <xdr:pic>
      <xdr:nvPicPr>
        <xdr:cNvPr id="376" name="Рисунок 205" descr="9785912826597.jpg"/>
        <xdr:cNvPicPr/>
      </xdr:nvPicPr>
      <xdr:blipFill>
        <a:blip r:embed="rId376"/>
        <a:stretch/>
      </xdr:blipFill>
      <xdr:spPr>
        <a:xfrm>
          <a:off x="509040" y="810879480"/>
          <a:ext cx="1028520" cy="14191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658</xdr:row>
      <xdr:rowOff>19080</xdr:rowOff>
    </xdr:from>
    <xdr:to>
      <xdr:col>1</xdr:col>
      <xdr:colOff>1161720</xdr:colOff>
      <xdr:row>658</xdr:row>
      <xdr:rowOff>1380960</xdr:rowOff>
    </xdr:to>
    <xdr:pic>
      <xdr:nvPicPr>
        <xdr:cNvPr id="377" name="Рисунок 206" descr="9785912828072.jpg"/>
        <xdr:cNvPicPr/>
      </xdr:nvPicPr>
      <xdr:blipFill>
        <a:blip r:embed="rId377"/>
        <a:stretch/>
      </xdr:blipFill>
      <xdr:spPr>
        <a:xfrm>
          <a:off x="518760" y="812337120"/>
          <a:ext cx="10188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659</xdr:row>
      <xdr:rowOff>28440</xdr:rowOff>
    </xdr:from>
    <xdr:to>
      <xdr:col>1</xdr:col>
      <xdr:colOff>1190160</xdr:colOff>
      <xdr:row>659</xdr:row>
      <xdr:rowOff>1399680</xdr:rowOff>
    </xdr:to>
    <xdr:pic>
      <xdr:nvPicPr>
        <xdr:cNvPr id="378" name="Рисунок 207" descr="9785912828089.jpg"/>
        <xdr:cNvPicPr/>
      </xdr:nvPicPr>
      <xdr:blipFill>
        <a:blip r:embed="rId378"/>
        <a:stretch/>
      </xdr:blipFill>
      <xdr:spPr>
        <a:xfrm>
          <a:off x="547200" y="813765600"/>
          <a:ext cx="10188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640</xdr:row>
      <xdr:rowOff>28440</xdr:rowOff>
    </xdr:from>
    <xdr:to>
      <xdr:col>1</xdr:col>
      <xdr:colOff>1190160</xdr:colOff>
      <xdr:row>640</xdr:row>
      <xdr:rowOff>1371240</xdr:rowOff>
    </xdr:to>
    <xdr:pic>
      <xdr:nvPicPr>
        <xdr:cNvPr id="379" name="Рисунок 905" descr="9785912827129.jpg"/>
        <xdr:cNvPicPr/>
      </xdr:nvPicPr>
      <xdr:blipFill>
        <a:blip r:embed="rId379"/>
        <a:stretch/>
      </xdr:blipFill>
      <xdr:spPr>
        <a:xfrm>
          <a:off x="509040" y="787686120"/>
          <a:ext cx="1056960" cy="1342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641</xdr:row>
      <xdr:rowOff>0</xdr:rowOff>
    </xdr:from>
    <xdr:to>
      <xdr:col>1</xdr:col>
      <xdr:colOff>1152000</xdr:colOff>
      <xdr:row>641</xdr:row>
      <xdr:rowOff>1380600</xdr:rowOff>
    </xdr:to>
    <xdr:pic>
      <xdr:nvPicPr>
        <xdr:cNvPr id="380" name="Рисунок 906" descr="9785912824876.jpg"/>
        <xdr:cNvPicPr/>
      </xdr:nvPicPr>
      <xdr:blipFill>
        <a:blip r:embed="rId380"/>
        <a:stretch/>
      </xdr:blipFill>
      <xdr:spPr>
        <a:xfrm>
          <a:off x="480600" y="789077160"/>
          <a:ext cx="104724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632</xdr:row>
      <xdr:rowOff>57240</xdr:rowOff>
    </xdr:from>
    <xdr:to>
      <xdr:col>1</xdr:col>
      <xdr:colOff>1161720</xdr:colOff>
      <xdr:row>632</xdr:row>
      <xdr:rowOff>1418040</xdr:rowOff>
    </xdr:to>
    <xdr:pic>
      <xdr:nvPicPr>
        <xdr:cNvPr id="381" name="Рисунок 825" descr="9785000336533.jpg"/>
        <xdr:cNvPicPr/>
      </xdr:nvPicPr>
      <xdr:blipFill>
        <a:blip r:embed="rId381"/>
        <a:stretch/>
      </xdr:blipFill>
      <xdr:spPr>
        <a:xfrm>
          <a:off x="518760" y="777228120"/>
          <a:ext cx="1018800" cy="1360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648</xdr:row>
      <xdr:rowOff>0</xdr:rowOff>
    </xdr:from>
    <xdr:to>
      <xdr:col>1</xdr:col>
      <xdr:colOff>1095120</xdr:colOff>
      <xdr:row>648</xdr:row>
      <xdr:rowOff>1361880</xdr:rowOff>
    </xdr:to>
    <xdr:pic>
      <xdr:nvPicPr>
        <xdr:cNvPr id="382" name="Рисунок 826" descr="9785912826603.jpg"/>
        <xdr:cNvPicPr/>
      </xdr:nvPicPr>
      <xdr:blipFill>
        <a:blip r:embed="rId382"/>
        <a:stretch/>
      </xdr:blipFill>
      <xdr:spPr>
        <a:xfrm>
          <a:off x="480600" y="798125760"/>
          <a:ext cx="9903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667</xdr:row>
      <xdr:rowOff>9360</xdr:rowOff>
    </xdr:from>
    <xdr:to>
      <xdr:col>1</xdr:col>
      <xdr:colOff>1238040</xdr:colOff>
      <xdr:row>667</xdr:row>
      <xdr:rowOff>1409040</xdr:rowOff>
    </xdr:to>
    <xdr:pic>
      <xdr:nvPicPr>
        <xdr:cNvPr id="383" name="Рисунок 210" descr="9785000336618.jpg"/>
        <xdr:cNvPicPr/>
      </xdr:nvPicPr>
      <xdr:blipFill>
        <a:blip r:embed="rId383"/>
        <a:stretch/>
      </xdr:blipFill>
      <xdr:spPr>
        <a:xfrm>
          <a:off x="471240" y="822176280"/>
          <a:ext cx="114264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662</xdr:row>
      <xdr:rowOff>9360</xdr:rowOff>
    </xdr:from>
    <xdr:to>
      <xdr:col>1</xdr:col>
      <xdr:colOff>1238040</xdr:colOff>
      <xdr:row>662</xdr:row>
      <xdr:rowOff>1389960</xdr:rowOff>
    </xdr:to>
    <xdr:pic>
      <xdr:nvPicPr>
        <xdr:cNvPr id="384" name="Рисунок 211" descr="9785000336427.jpg"/>
        <xdr:cNvPicPr/>
      </xdr:nvPicPr>
      <xdr:blipFill>
        <a:blip r:embed="rId384"/>
        <a:stretch/>
      </xdr:blipFill>
      <xdr:spPr>
        <a:xfrm>
          <a:off x="480600" y="815946840"/>
          <a:ext cx="113328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663</xdr:row>
      <xdr:rowOff>28440</xdr:rowOff>
    </xdr:from>
    <xdr:to>
      <xdr:col>1</xdr:col>
      <xdr:colOff>1247400</xdr:colOff>
      <xdr:row>663</xdr:row>
      <xdr:rowOff>1390320</xdr:rowOff>
    </xdr:to>
    <xdr:pic>
      <xdr:nvPicPr>
        <xdr:cNvPr id="385" name="Рисунок 212" descr="9785000336625.jpg"/>
        <xdr:cNvPicPr/>
      </xdr:nvPicPr>
      <xdr:blipFill>
        <a:blip r:embed="rId385"/>
        <a:stretch/>
      </xdr:blipFill>
      <xdr:spPr>
        <a:xfrm>
          <a:off x="509040" y="817385040"/>
          <a:ext cx="11142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671</xdr:row>
      <xdr:rowOff>9360</xdr:rowOff>
    </xdr:from>
    <xdr:to>
      <xdr:col>1</xdr:col>
      <xdr:colOff>1275840</xdr:colOff>
      <xdr:row>671</xdr:row>
      <xdr:rowOff>1418760</xdr:rowOff>
    </xdr:to>
    <xdr:pic>
      <xdr:nvPicPr>
        <xdr:cNvPr id="386" name="Рисунок 213" descr="9785000336465.jpg"/>
        <xdr:cNvPicPr/>
      </xdr:nvPicPr>
      <xdr:blipFill>
        <a:blip r:embed="rId386"/>
        <a:stretch/>
      </xdr:blipFill>
      <xdr:spPr>
        <a:xfrm>
          <a:off x="509040" y="826900560"/>
          <a:ext cx="1142640" cy="1409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670</xdr:row>
      <xdr:rowOff>0</xdr:rowOff>
    </xdr:from>
    <xdr:to>
      <xdr:col>1</xdr:col>
      <xdr:colOff>1238040</xdr:colOff>
      <xdr:row>670</xdr:row>
      <xdr:rowOff>1380600</xdr:rowOff>
    </xdr:to>
    <xdr:pic>
      <xdr:nvPicPr>
        <xdr:cNvPr id="387" name="Рисунок 214" descr="9785000336437.jpg"/>
        <xdr:cNvPicPr/>
      </xdr:nvPicPr>
      <xdr:blipFill>
        <a:blip r:embed="rId387"/>
        <a:stretch/>
      </xdr:blipFill>
      <xdr:spPr>
        <a:xfrm>
          <a:off x="490320" y="825472080"/>
          <a:ext cx="112356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672</xdr:row>
      <xdr:rowOff>9360</xdr:rowOff>
    </xdr:from>
    <xdr:to>
      <xdr:col>1</xdr:col>
      <xdr:colOff>1276200</xdr:colOff>
      <xdr:row>672</xdr:row>
      <xdr:rowOff>1389960</xdr:rowOff>
    </xdr:to>
    <xdr:pic>
      <xdr:nvPicPr>
        <xdr:cNvPr id="388" name="Рисунок 216" descr="9785000336632.jpg"/>
        <xdr:cNvPicPr/>
      </xdr:nvPicPr>
      <xdr:blipFill>
        <a:blip r:embed="rId388"/>
        <a:stretch/>
      </xdr:blipFill>
      <xdr:spPr>
        <a:xfrm>
          <a:off x="518760" y="828320040"/>
          <a:ext cx="113328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664</xdr:row>
      <xdr:rowOff>9360</xdr:rowOff>
    </xdr:from>
    <xdr:to>
      <xdr:col>1</xdr:col>
      <xdr:colOff>1228320</xdr:colOff>
      <xdr:row>664</xdr:row>
      <xdr:rowOff>1371240</xdr:rowOff>
    </xdr:to>
    <xdr:pic>
      <xdr:nvPicPr>
        <xdr:cNvPr id="389" name="Рисунок 217" descr="9785000336472.jpg"/>
        <xdr:cNvPicPr/>
      </xdr:nvPicPr>
      <xdr:blipFill>
        <a:blip r:embed="rId389"/>
        <a:stretch/>
      </xdr:blipFill>
      <xdr:spPr>
        <a:xfrm>
          <a:off x="480600" y="818785440"/>
          <a:ext cx="11235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673</xdr:row>
      <xdr:rowOff>9360</xdr:rowOff>
    </xdr:from>
    <xdr:to>
      <xdr:col>1</xdr:col>
      <xdr:colOff>1238040</xdr:colOff>
      <xdr:row>673</xdr:row>
      <xdr:rowOff>1389960</xdr:rowOff>
    </xdr:to>
    <xdr:pic>
      <xdr:nvPicPr>
        <xdr:cNvPr id="390" name="Рисунок 218" descr="9785000336441.jpg"/>
        <xdr:cNvPicPr/>
      </xdr:nvPicPr>
      <xdr:blipFill>
        <a:blip r:embed="rId390"/>
        <a:stretch/>
      </xdr:blipFill>
      <xdr:spPr>
        <a:xfrm>
          <a:off x="471240" y="829739160"/>
          <a:ext cx="114264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57240</xdr:colOff>
      <xdr:row>674</xdr:row>
      <xdr:rowOff>0</xdr:rowOff>
    </xdr:from>
    <xdr:to>
      <xdr:col>1</xdr:col>
      <xdr:colOff>1209240</xdr:colOff>
      <xdr:row>674</xdr:row>
      <xdr:rowOff>1399680</xdr:rowOff>
    </xdr:to>
    <xdr:pic>
      <xdr:nvPicPr>
        <xdr:cNvPr id="391" name="Рисунок 221" descr="9785000336496.jpg"/>
        <xdr:cNvPicPr/>
      </xdr:nvPicPr>
      <xdr:blipFill>
        <a:blip r:embed="rId391"/>
        <a:stretch/>
      </xdr:blipFill>
      <xdr:spPr>
        <a:xfrm>
          <a:off x="433080" y="831148920"/>
          <a:ext cx="115200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76320</xdr:colOff>
      <xdr:row>675</xdr:row>
      <xdr:rowOff>0</xdr:rowOff>
    </xdr:from>
    <xdr:to>
      <xdr:col>1</xdr:col>
      <xdr:colOff>1199880</xdr:colOff>
      <xdr:row>675</xdr:row>
      <xdr:rowOff>1399680</xdr:rowOff>
    </xdr:to>
    <xdr:pic>
      <xdr:nvPicPr>
        <xdr:cNvPr id="392" name="Рисунок 222" descr="9785000336601.jpg"/>
        <xdr:cNvPicPr/>
      </xdr:nvPicPr>
      <xdr:blipFill>
        <a:blip r:embed="rId392"/>
        <a:stretch/>
      </xdr:blipFill>
      <xdr:spPr>
        <a:xfrm>
          <a:off x="452160" y="832568040"/>
          <a:ext cx="112356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668</xdr:row>
      <xdr:rowOff>28440</xdr:rowOff>
    </xdr:from>
    <xdr:to>
      <xdr:col>1</xdr:col>
      <xdr:colOff>1247400</xdr:colOff>
      <xdr:row>668</xdr:row>
      <xdr:rowOff>1371240</xdr:rowOff>
    </xdr:to>
    <xdr:pic>
      <xdr:nvPicPr>
        <xdr:cNvPr id="393" name="Рисунок 847" descr="9785000336458.jpg"/>
        <xdr:cNvPicPr/>
      </xdr:nvPicPr>
      <xdr:blipFill>
        <a:blip r:embed="rId393"/>
        <a:stretch/>
      </xdr:blipFill>
      <xdr:spPr>
        <a:xfrm>
          <a:off x="509040" y="823614480"/>
          <a:ext cx="1114200" cy="1342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665</xdr:row>
      <xdr:rowOff>38160</xdr:rowOff>
    </xdr:from>
    <xdr:to>
      <xdr:col>1</xdr:col>
      <xdr:colOff>1228320</xdr:colOff>
      <xdr:row>665</xdr:row>
      <xdr:rowOff>1400040</xdr:rowOff>
    </xdr:to>
    <xdr:pic>
      <xdr:nvPicPr>
        <xdr:cNvPr id="394" name="Рисунок 848" descr="9785000336489.jpg"/>
        <xdr:cNvPicPr/>
      </xdr:nvPicPr>
      <xdr:blipFill>
        <a:blip r:embed="rId394"/>
        <a:stretch/>
      </xdr:blipFill>
      <xdr:spPr>
        <a:xfrm>
          <a:off x="480600" y="820233360"/>
          <a:ext cx="11235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678</xdr:row>
      <xdr:rowOff>9360</xdr:rowOff>
    </xdr:from>
    <xdr:to>
      <xdr:col>1</xdr:col>
      <xdr:colOff>1238040</xdr:colOff>
      <xdr:row>678</xdr:row>
      <xdr:rowOff>1389960</xdr:rowOff>
    </xdr:to>
    <xdr:pic>
      <xdr:nvPicPr>
        <xdr:cNvPr id="395" name="Рисунок 228" descr="9785912822094.jpg"/>
        <xdr:cNvPicPr/>
      </xdr:nvPicPr>
      <xdr:blipFill>
        <a:blip r:embed="rId395"/>
        <a:stretch/>
      </xdr:blipFill>
      <xdr:spPr>
        <a:xfrm>
          <a:off x="585360" y="836016120"/>
          <a:ext cx="10285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679</xdr:row>
      <xdr:rowOff>9360</xdr:rowOff>
    </xdr:from>
    <xdr:to>
      <xdr:col>1</xdr:col>
      <xdr:colOff>1237680</xdr:colOff>
      <xdr:row>680</xdr:row>
      <xdr:rowOff>9000</xdr:rowOff>
    </xdr:to>
    <xdr:pic>
      <xdr:nvPicPr>
        <xdr:cNvPr id="396" name="Рисунок 229" descr="9785912822100.jpg"/>
        <xdr:cNvPicPr/>
      </xdr:nvPicPr>
      <xdr:blipFill>
        <a:blip r:embed="rId396"/>
        <a:stretch/>
      </xdr:blipFill>
      <xdr:spPr>
        <a:xfrm>
          <a:off x="547200" y="837435240"/>
          <a:ext cx="1066320" cy="14187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680</xdr:row>
      <xdr:rowOff>28440</xdr:rowOff>
    </xdr:from>
    <xdr:to>
      <xdr:col>1</xdr:col>
      <xdr:colOff>1199880</xdr:colOff>
      <xdr:row>680</xdr:row>
      <xdr:rowOff>1409040</xdr:rowOff>
    </xdr:to>
    <xdr:pic>
      <xdr:nvPicPr>
        <xdr:cNvPr id="397" name="Рисунок 230" descr="9785912826023.jpg"/>
        <xdr:cNvPicPr/>
      </xdr:nvPicPr>
      <xdr:blipFill>
        <a:blip r:embed="rId397"/>
        <a:stretch/>
      </xdr:blipFill>
      <xdr:spPr>
        <a:xfrm>
          <a:off x="556920" y="838873440"/>
          <a:ext cx="10188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681</xdr:row>
      <xdr:rowOff>9360</xdr:rowOff>
    </xdr:from>
    <xdr:to>
      <xdr:col>1</xdr:col>
      <xdr:colOff>1209240</xdr:colOff>
      <xdr:row>681</xdr:row>
      <xdr:rowOff>1409040</xdr:rowOff>
    </xdr:to>
    <xdr:pic>
      <xdr:nvPicPr>
        <xdr:cNvPr id="398" name="Рисунок 231" descr="9785912826214.jpg"/>
        <xdr:cNvPicPr/>
      </xdr:nvPicPr>
      <xdr:blipFill>
        <a:blip r:embed="rId398"/>
        <a:stretch/>
      </xdr:blipFill>
      <xdr:spPr>
        <a:xfrm>
          <a:off x="547200" y="840273840"/>
          <a:ext cx="103788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694</xdr:row>
      <xdr:rowOff>38160</xdr:rowOff>
    </xdr:from>
    <xdr:to>
      <xdr:col>1</xdr:col>
      <xdr:colOff>1161720</xdr:colOff>
      <xdr:row>694</xdr:row>
      <xdr:rowOff>1400040</xdr:rowOff>
    </xdr:to>
    <xdr:pic>
      <xdr:nvPicPr>
        <xdr:cNvPr id="399" name="Рисунок 715" descr="9785912826856.jpg"/>
        <xdr:cNvPicPr/>
      </xdr:nvPicPr>
      <xdr:blipFill>
        <a:blip r:embed="rId399"/>
        <a:stretch/>
      </xdr:blipFill>
      <xdr:spPr>
        <a:xfrm>
          <a:off x="556920" y="855885600"/>
          <a:ext cx="98064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696</xdr:row>
      <xdr:rowOff>28440</xdr:rowOff>
    </xdr:from>
    <xdr:to>
      <xdr:col>1</xdr:col>
      <xdr:colOff>1161720</xdr:colOff>
      <xdr:row>696</xdr:row>
      <xdr:rowOff>1371240</xdr:rowOff>
    </xdr:to>
    <xdr:pic>
      <xdr:nvPicPr>
        <xdr:cNvPr id="400" name="Рисунок 718" descr="9785912823473.jpg"/>
        <xdr:cNvPicPr/>
      </xdr:nvPicPr>
      <xdr:blipFill>
        <a:blip r:embed="rId400"/>
        <a:stretch/>
      </xdr:blipFill>
      <xdr:spPr>
        <a:xfrm>
          <a:off x="585360" y="858714120"/>
          <a:ext cx="952200" cy="1342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698</xdr:row>
      <xdr:rowOff>38160</xdr:rowOff>
    </xdr:from>
    <xdr:to>
      <xdr:col>1</xdr:col>
      <xdr:colOff>1161720</xdr:colOff>
      <xdr:row>698</xdr:row>
      <xdr:rowOff>1380960</xdr:rowOff>
    </xdr:to>
    <xdr:pic>
      <xdr:nvPicPr>
        <xdr:cNvPr id="401" name="Рисунок 720" descr="9785912823985.jpg"/>
        <xdr:cNvPicPr/>
      </xdr:nvPicPr>
      <xdr:blipFill>
        <a:blip r:embed="rId401"/>
        <a:stretch/>
      </xdr:blipFill>
      <xdr:spPr>
        <a:xfrm>
          <a:off x="585360" y="861562440"/>
          <a:ext cx="952200" cy="1342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702</xdr:row>
      <xdr:rowOff>28440</xdr:rowOff>
    </xdr:from>
    <xdr:to>
      <xdr:col>1</xdr:col>
      <xdr:colOff>1161720</xdr:colOff>
      <xdr:row>702</xdr:row>
      <xdr:rowOff>1390320</xdr:rowOff>
    </xdr:to>
    <xdr:pic>
      <xdr:nvPicPr>
        <xdr:cNvPr id="402" name="Рисунок 723" descr="9785912826849.jpg"/>
        <xdr:cNvPicPr/>
      </xdr:nvPicPr>
      <xdr:blipFill>
        <a:blip r:embed="rId402"/>
        <a:stretch/>
      </xdr:blipFill>
      <xdr:spPr>
        <a:xfrm>
          <a:off x="585360" y="867229560"/>
          <a:ext cx="9522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190440</xdr:colOff>
      <xdr:row>704</xdr:row>
      <xdr:rowOff>85680</xdr:rowOff>
    </xdr:from>
    <xdr:to>
      <xdr:col>1</xdr:col>
      <xdr:colOff>1142640</xdr:colOff>
      <xdr:row>705</xdr:row>
      <xdr:rowOff>9000</xdr:rowOff>
    </xdr:to>
    <xdr:pic>
      <xdr:nvPicPr>
        <xdr:cNvPr id="403" name="Рисунок 725" descr="9785912825859.jpg"/>
        <xdr:cNvPicPr/>
      </xdr:nvPicPr>
      <xdr:blipFill>
        <a:blip r:embed="rId403"/>
        <a:stretch/>
      </xdr:blipFill>
      <xdr:spPr>
        <a:xfrm>
          <a:off x="566280" y="870125040"/>
          <a:ext cx="952200" cy="1342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705</xdr:row>
      <xdr:rowOff>28440</xdr:rowOff>
    </xdr:from>
    <xdr:to>
      <xdr:col>1</xdr:col>
      <xdr:colOff>1152000</xdr:colOff>
      <xdr:row>705</xdr:row>
      <xdr:rowOff>1418760</xdr:rowOff>
    </xdr:to>
    <xdr:pic>
      <xdr:nvPicPr>
        <xdr:cNvPr id="404" name="Рисунок 726" descr="9785912823626.jpg"/>
        <xdr:cNvPicPr/>
      </xdr:nvPicPr>
      <xdr:blipFill>
        <a:blip r:embed="rId404"/>
        <a:stretch/>
      </xdr:blipFill>
      <xdr:spPr>
        <a:xfrm>
          <a:off x="547200" y="871487280"/>
          <a:ext cx="980640" cy="13903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706</xdr:row>
      <xdr:rowOff>19080</xdr:rowOff>
    </xdr:from>
    <xdr:to>
      <xdr:col>1</xdr:col>
      <xdr:colOff>1113840</xdr:colOff>
      <xdr:row>706</xdr:row>
      <xdr:rowOff>1390320</xdr:rowOff>
    </xdr:to>
    <xdr:pic>
      <xdr:nvPicPr>
        <xdr:cNvPr id="405" name="Рисунок 727" descr="9785912826863.jpg"/>
        <xdr:cNvPicPr/>
      </xdr:nvPicPr>
      <xdr:blipFill>
        <a:blip r:embed="rId405"/>
        <a:stretch/>
      </xdr:blipFill>
      <xdr:spPr>
        <a:xfrm>
          <a:off x="509040" y="872897040"/>
          <a:ext cx="9806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709</xdr:row>
      <xdr:rowOff>38160</xdr:rowOff>
    </xdr:from>
    <xdr:to>
      <xdr:col>1</xdr:col>
      <xdr:colOff>1161720</xdr:colOff>
      <xdr:row>709</xdr:row>
      <xdr:rowOff>1409400</xdr:rowOff>
    </xdr:to>
    <xdr:pic>
      <xdr:nvPicPr>
        <xdr:cNvPr id="406" name="Рисунок 731" descr="9785912823602.jpg"/>
        <xdr:cNvPicPr/>
      </xdr:nvPicPr>
      <xdr:blipFill>
        <a:blip r:embed="rId406"/>
        <a:stretch/>
      </xdr:blipFill>
      <xdr:spPr>
        <a:xfrm>
          <a:off x="556920" y="877173840"/>
          <a:ext cx="9806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711</xdr:row>
      <xdr:rowOff>19080</xdr:rowOff>
    </xdr:from>
    <xdr:to>
      <xdr:col>1</xdr:col>
      <xdr:colOff>1180800</xdr:colOff>
      <xdr:row>711</xdr:row>
      <xdr:rowOff>1390320</xdr:rowOff>
    </xdr:to>
    <xdr:pic>
      <xdr:nvPicPr>
        <xdr:cNvPr id="407" name="Рисунок 733" descr="9785912827525.jpg"/>
        <xdr:cNvPicPr/>
      </xdr:nvPicPr>
      <xdr:blipFill>
        <a:blip r:embed="rId407"/>
        <a:stretch/>
      </xdr:blipFill>
      <xdr:spPr>
        <a:xfrm>
          <a:off x="585360" y="879993360"/>
          <a:ext cx="97128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712</xdr:row>
      <xdr:rowOff>38160</xdr:rowOff>
    </xdr:from>
    <xdr:to>
      <xdr:col>1</xdr:col>
      <xdr:colOff>1161720</xdr:colOff>
      <xdr:row>712</xdr:row>
      <xdr:rowOff>1400040</xdr:rowOff>
    </xdr:to>
    <xdr:pic>
      <xdr:nvPicPr>
        <xdr:cNvPr id="408" name="Рисунок 734" descr="9785912826832.jpg"/>
        <xdr:cNvPicPr/>
      </xdr:nvPicPr>
      <xdr:blipFill>
        <a:blip r:embed="rId408"/>
        <a:stretch/>
      </xdr:blipFill>
      <xdr:spPr>
        <a:xfrm>
          <a:off x="585360" y="881431560"/>
          <a:ext cx="9522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713</xdr:row>
      <xdr:rowOff>9360</xdr:rowOff>
    </xdr:from>
    <xdr:to>
      <xdr:col>1</xdr:col>
      <xdr:colOff>1161720</xdr:colOff>
      <xdr:row>713</xdr:row>
      <xdr:rowOff>1380600</xdr:rowOff>
    </xdr:to>
    <xdr:pic>
      <xdr:nvPicPr>
        <xdr:cNvPr id="409" name="Рисунок 735" descr="9785912825866.jpg"/>
        <xdr:cNvPicPr/>
      </xdr:nvPicPr>
      <xdr:blipFill>
        <a:blip r:embed="rId409"/>
        <a:stretch/>
      </xdr:blipFill>
      <xdr:spPr>
        <a:xfrm>
          <a:off x="556920" y="882821880"/>
          <a:ext cx="9806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714</xdr:row>
      <xdr:rowOff>38160</xdr:rowOff>
    </xdr:from>
    <xdr:to>
      <xdr:col>1</xdr:col>
      <xdr:colOff>1161720</xdr:colOff>
      <xdr:row>714</xdr:row>
      <xdr:rowOff>1400040</xdr:rowOff>
    </xdr:to>
    <xdr:pic>
      <xdr:nvPicPr>
        <xdr:cNvPr id="410" name="Рисунок 736" descr="9785912823619.jpg"/>
        <xdr:cNvPicPr/>
      </xdr:nvPicPr>
      <xdr:blipFill>
        <a:blip r:embed="rId410"/>
        <a:stretch/>
      </xdr:blipFill>
      <xdr:spPr>
        <a:xfrm>
          <a:off x="585360" y="884269800"/>
          <a:ext cx="9522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715</xdr:row>
      <xdr:rowOff>38160</xdr:rowOff>
    </xdr:from>
    <xdr:to>
      <xdr:col>1</xdr:col>
      <xdr:colOff>1123560</xdr:colOff>
      <xdr:row>715</xdr:row>
      <xdr:rowOff>1400040</xdr:rowOff>
    </xdr:to>
    <xdr:pic>
      <xdr:nvPicPr>
        <xdr:cNvPr id="411" name="Рисунок 737" descr="9785912824135.jpg"/>
        <xdr:cNvPicPr/>
      </xdr:nvPicPr>
      <xdr:blipFill>
        <a:blip r:embed="rId411"/>
        <a:stretch/>
      </xdr:blipFill>
      <xdr:spPr>
        <a:xfrm>
          <a:off x="547200" y="885689280"/>
          <a:ext cx="9522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684</xdr:row>
      <xdr:rowOff>19080</xdr:rowOff>
    </xdr:from>
    <xdr:to>
      <xdr:col>1</xdr:col>
      <xdr:colOff>1152000</xdr:colOff>
      <xdr:row>684</xdr:row>
      <xdr:rowOff>1380960</xdr:rowOff>
    </xdr:to>
    <xdr:pic>
      <xdr:nvPicPr>
        <xdr:cNvPr id="412" name="Рисунок 738" descr="9785912825873.jpg"/>
        <xdr:cNvPicPr/>
      </xdr:nvPicPr>
      <xdr:blipFill>
        <a:blip r:embed="rId412"/>
        <a:stretch/>
      </xdr:blipFill>
      <xdr:spPr>
        <a:xfrm>
          <a:off x="585360" y="842550480"/>
          <a:ext cx="94248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703</xdr:row>
      <xdr:rowOff>57240</xdr:rowOff>
    </xdr:from>
    <xdr:to>
      <xdr:col>1</xdr:col>
      <xdr:colOff>1142640</xdr:colOff>
      <xdr:row>703</xdr:row>
      <xdr:rowOff>1390320</xdr:rowOff>
    </xdr:to>
    <xdr:pic>
      <xdr:nvPicPr>
        <xdr:cNvPr id="413" name="Рисунок 903" descr="9785912823633.jpg"/>
        <xdr:cNvPicPr/>
      </xdr:nvPicPr>
      <xdr:blipFill>
        <a:blip r:embed="rId413"/>
        <a:stretch/>
      </xdr:blipFill>
      <xdr:spPr>
        <a:xfrm>
          <a:off x="585360" y="868677480"/>
          <a:ext cx="933120" cy="1333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708</xdr:row>
      <xdr:rowOff>57240</xdr:rowOff>
    </xdr:from>
    <xdr:to>
      <xdr:col>1</xdr:col>
      <xdr:colOff>1152000</xdr:colOff>
      <xdr:row>708</xdr:row>
      <xdr:rowOff>1418040</xdr:rowOff>
    </xdr:to>
    <xdr:pic>
      <xdr:nvPicPr>
        <xdr:cNvPr id="414" name="Рисунок 730" descr="9785912826924.jpg"/>
        <xdr:cNvPicPr/>
      </xdr:nvPicPr>
      <xdr:blipFill>
        <a:blip r:embed="rId414"/>
        <a:stretch/>
      </xdr:blipFill>
      <xdr:spPr>
        <a:xfrm>
          <a:off x="585360" y="875773800"/>
          <a:ext cx="942480" cy="1360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200160</xdr:colOff>
      <xdr:row>697</xdr:row>
      <xdr:rowOff>38160</xdr:rowOff>
    </xdr:from>
    <xdr:to>
      <xdr:col>1</xdr:col>
      <xdr:colOff>1199880</xdr:colOff>
      <xdr:row>697</xdr:row>
      <xdr:rowOff>1380960</xdr:rowOff>
    </xdr:to>
    <xdr:pic>
      <xdr:nvPicPr>
        <xdr:cNvPr id="415" name="Рисунок 902" descr="9785912823978.jpg"/>
        <xdr:cNvPicPr/>
      </xdr:nvPicPr>
      <xdr:blipFill>
        <a:blip r:embed="rId415"/>
        <a:stretch/>
      </xdr:blipFill>
      <xdr:spPr>
        <a:xfrm>
          <a:off x="576000" y="860142960"/>
          <a:ext cx="999720" cy="1342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707</xdr:row>
      <xdr:rowOff>57240</xdr:rowOff>
    </xdr:from>
    <xdr:to>
      <xdr:col>1</xdr:col>
      <xdr:colOff>1123560</xdr:colOff>
      <xdr:row>707</xdr:row>
      <xdr:rowOff>1390320</xdr:rowOff>
    </xdr:to>
    <xdr:pic>
      <xdr:nvPicPr>
        <xdr:cNvPr id="416" name="Рисунок 728" descr="9785912824111.jpg"/>
        <xdr:cNvPicPr/>
      </xdr:nvPicPr>
      <xdr:blipFill>
        <a:blip r:embed="rId416"/>
        <a:stretch/>
      </xdr:blipFill>
      <xdr:spPr>
        <a:xfrm>
          <a:off x="547200" y="874354320"/>
          <a:ext cx="952200" cy="1333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710</xdr:row>
      <xdr:rowOff>9360</xdr:rowOff>
    </xdr:from>
    <xdr:to>
      <xdr:col>1</xdr:col>
      <xdr:colOff>1171080</xdr:colOff>
      <xdr:row>710</xdr:row>
      <xdr:rowOff>1380600</xdr:rowOff>
    </xdr:to>
    <xdr:pic>
      <xdr:nvPicPr>
        <xdr:cNvPr id="417" name="Рисунок 904" descr="9785912824128.jpg"/>
        <xdr:cNvPicPr/>
      </xdr:nvPicPr>
      <xdr:blipFill>
        <a:blip r:embed="rId417"/>
        <a:stretch/>
      </xdr:blipFill>
      <xdr:spPr>
        <a:xfrm>
          <a:off x="585360" y="878564160"/>
          <a:ext cx="96156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699</xdr:row>
      <xdr:rowOff>57240</xdr:rowOff>
    </xdr:from>
    <xdr:to>
      <xdr:col>1</xdr:col>
      <xdr:colOff>1123560</xdr:colOff>
      <xdr:row>699</xdr:row>
      <xdr:rowOff>1390320</xdr:rowOff>
    </xdr:to>
    <xdr:pic>
      <xdr:nvPicPr>
        <xdr:cNvPr id="418" name="Рисунок 860" descr="9785912828485.jpg"/>
        <xdr:cNvPicPr/>
      </xdr:nvPicPr>
      <xdr:blipFill>
        <a:blip r:embed="rId418"/>
        <a:stretch/>
      </xdr:blipFill>
      <xdr:spPr>
        <a:xfrm>
          <a:off x="556920" y="863000640"/>
          <a:ext cx="942480" cy="1333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700</xdr:row>
      <xdr:rowOff>19080</xdr:rowOff>
    </xdr:from>
    <xdr:to>
      <xdr:col>1</xdr:col>
      <xdr:colOff>1123560</xdr:colOff>
      <xdr:row>700</xdr:row>
      <xdr:rowOff>1380960</xdr:rowOff>
    </xdr:to>
    <xdr:pic>
      <xdr:nvPicPr>
        <xdr:cNvPr id="419" name="Рисунок 861" descr="9785912823992.jpg"/>
        <xdr:cNvPicPr/>
      </xdr:nvPicPr>
      <xdr:blipFill>
        <a:blip r:embed="rId419"/>
        <a:stretch/>
      </xdr:blipFill>
      <xdr:spPr>
        <a:xfrm>
          <a:off x="547200" y="864381600"/>
          <a:ext cx="9522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717</xdr:row>
      <xdr:rowOff>9360</xdr:rowOff>
    </xdr:from>
    <xdr:to>
      <xdr:col>1</xdr:col>
      <xdr:colOff>1199880</xdr:colOff>
      <xdr:row>717</xdr:row>
      <xdr:rowOff>1389960</xdr:rowOff>
    </xdr:to>
    <xdr:pic>
      <xdr:nvPicPr>
        <xdr:cNvPr id="420" name="Рисунок 742" descr="9785000335819.jpg"/>
        <xdr:cNvPicPr/>
      </xdr:nvPicPr>
      <xdr:blipFill>
        <a:blip r:embed="rId420"/>
        <a:stretch/>
      </xdr:blipFill>
      <xdr:spPr>
        <a:xfrm>
          <a:off x="556920" y="887698800"/>
          <a:ext cx="10188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718</xdr:row>
      <xdr:rowOff>0</xdr:rowOff>
    </xdr:from>
    <xdr:to>
      <xdr:col>1</xdr:col>
      <xdr:colOff>1218600</xdr:colOff>
      <xdr:row>718</xdr:row>
      <xdr:rowOff>1399680</xdr:rowOff>
    </xdr:to>
    <xdr:pic>
      <xdr:nvPicPr>
        <xdr:cNvPr id="421" name="Рисунок 744" descr="9785000335796.jpg"/>
        <xdr:cNvPicPr/>
      </xdr:nvPicPr>
      <xdr:blipFill>
        <a:blip r:embed="rId421"/>
        <a:stretch/>
      </xdr:blipFill>
      <xdr:spPr>
        <a:xfrm>
          <a:off x="547200" y="889108560"/>
          <a:ext cx="104724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123840</xdr:colOff>
      <xdr:row>719</xdr:row>
      <xdr:rowOff>19080</xdr:rowOff>
    </xdr:from>
    <xdr:to>
      <xdr:col>1</xdr:col>
      <xdr:colOff>1180800</xdr:colOff>
      <xdr:row>720</xdr:row>
      <xdr:rowOff>9360</xdr:rowOff>
    </xdr:to>
    <xdr:pic>
      <xdr:nvPicPr>
        <xdr:cNvPr id="422" name="Рисунок 745" descr="9785000335826.jpg"/>
        <xdr:cNvPicPr/>
      </xdr:nvPicPr>
      <xdr:blipFill>
        <a:blip r:embed="rId422"/>
        <a:stretch/>
      </xdr:blipFill>
      <xdr:spPr>
        <a:xfrm>
          <a:off x="499680" y="890546760"/>
          <a:ext cx="1056960" cy="14097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721</xdr:row>
      <xdr:rowOff>19080</xdr:rowOff>
    </xdr:from>
    <xdr:to>
      <xdr:col>1</xdr:col>
      <xdr:colOff>1228320</xdr:colOff>
      <xdr:row>721</xdr:row>
      <xdr:rowOff>1390320</xdr:rowOff>
    </xdr:to>
    <xdr:pic>
      <xdr:nvPicPr>
        <xdr:cNvPr id="423" name="Рисунок 746" descr="9785000335857.jpg"/>
        <xdr:cNvPicPr/>
      </xdr:nvPicPr>
      <xdr:blipFill>
        <a:blip r:embed="rId423"/>
        <a:stretch/>
      </xdr:blipFill>
      <xdr:spPr>
        <a:xfrm>
          <a:off x="585360" y="893385360"/>
          <a:ext cx="10188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725</xdr:row>
      <xdr:rowOff>38160</xdr:rowOff>
    </xdr:from>
    <xdr:to>
      <xdr:col>1</xdr:col>
      <xdr:colOff>1228320</xdr:colOff>
      <xdr:row>725</xdr:row>
      <xdr:rowOff>1400040</xdr:rowOff>
    </xdr:to>
    <xdr:pic>
      <xdr:nvPicPr>
        <xdr:cNvPr id="424" name="Рисунок 748" descr="9785000335840.jpg"/>
        <xdr:cNvPicPr/>
      </xdr:nvPicPr>
      <xdr:blipFill>
        <a:blip r:embed="rId424"/>
        <a:stretch/>
      </xdr:blipFill>
      <xdr:spPr>
        <a:xfrm>
          <a:off x="585360" y="899081280"/>
          <a:ext cx="10188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727</xdr:row>
      <xdr:rowOff>0</xdr:rowOff>
    </xdr:from>
    <xdr:to>
      <xdr:col>1</xdr:col>
      <xdr:colOff>1199880</xdr:colOff>
      <xdr:row>727</xdr:row>
      <xdr:rowOff>1380600</xdr:rowOff>
    </xdr:to>
    <xdr:pic>
      <xdr:nvPicPr>
        <xdr:cNvPr id="425" name="Рисунок 749" descr="9785000335789.jpg"/>
        <xdr:cNvPicPr/>
      </xdr:nvPicPr>
      <xdr:blipFill>
        <a:blip r:embed="rId425"/>
        <a:stretch/>
      </xdr:blipFill>
      <xdr:spPr>
        <a:xfrm>
          <a:off x="556920" y="901881720"/>
          <a:ext cx="10188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722</xdr:row>
      <xdr:rowOff>19080</xdr:rowOff>
    </xdr:from>
    <xdr:to>
      <xdr:col>1</xdr:col>
      <xdr:colOff>1199520</xdr:colOff>
      <xdr:row>722</xdr:row>
      <xdr:rowOff>1390320</xdr:rowOff>
    </xdr:to>
    <xdr:pic>
      <xdr:nvPicPr>
        <xdr:cNvPr id="426" name="Рисунок 996" descr="9785000337400.jpg"/>
        <xdr:cNvPicPr/>
      </xdr:nvPicPr>
      <xdr:blipFill>
        <a:blip r:embed="rId426"/>
        <a:stretch/>
      </xdr:blipFill>
      <xdr:spPr>
        <a:xfrm>
          <a:off x="509040" y="894804480"/>
          <a:ext cx="10663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723</xdr:row>
      <xdr:rowOff>19080</xdr:rowOff>
    </xdr:from>
    <xdr:to>
      <xdr:col>1</xdr:col>
      <xdr:colOff>1199880</xdr:colOff>
      <xdr:row>723</xdr:row>
      <xdr:rowOff>1390320</xdr:rowOff>
    </xdr:to>
    <xdr:pic>
      <xdr:nvPicPr>
        <xdr:cNvPr id="427" name="Рисунок 997" descr="9785000337417.jpg"/>
        <xdr:cNvPicPr/>
      </xdr:nvPicPr>
      <xdr:blipFill>
        <a:blip r:embed="rId427"/>
        <a:stretch/>
      </xdr:blipFill>
      <xdr:spPr>
        <a:xfrm>
          <a:off x="547200" y="896223960"/>
          <a:ext cx="10285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726</xdr:row>
      <xdr:rowOff>38160</xdr:rowOff>
    </xdr:from>
    <xdr:to>
      <xdr:col>1</xdr:col>
      <xdr:colOff>1199880</xdr:colOff>
      <xdr:row>726</xdr:row>
      <xdr:rowOff>1380960</xdr:rowOff>
    </xdr:to>
    <xdr:pic>
      <xdr:nvPicPr>
        <xdr:cNvPr id="428" name="Рисунок 998" descr="9785000337424.jpg"/>
        <xdr:cNvPicPr/>
      </xdr:nvPicPr>
      <xdr:blipFill>
        <a:blip r:embed="rId428"/>
        <a:stretch/>
      </xdr:blipFill>
      <xdr:spPr>
        <a:xfrm>
          <a:off x="556920" y="900500400"/>
          <a:ext cx="1018800" cy="1342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123840</xdr:colOff>
      <xdr:row>720</xdr:row>
      <xdr:rowOff>57240</xdr:rowOff>
    </xdr:from>
    <xdr:to>
      <xdr:col>1</xdr:col>
      <xdr:colOff>1152360</xdr:colOff>
      <xdr:row>721</xdr:row>
      <xdr:rowOff>9360</xdr:rowOff>
    </xdr:to>
    <xdr:pic>
      <xdr:nvPicPr>
        <xdr:cNvPr id="429" name="Рисунок 999" descr="001.jpg"/>
        <xdr:cNvPicPr/>
      </xdr:nvPicPr>
      <xdr:blipFill>
        <a:blip r:embed="rId429"/>
        <a:stretch/>
      </xdr:blipFill>
      <xdr:spPr>
        <a:xfrm>
          <a:off x="499680" y="892004400"/>
          <a:ext cx="10285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724</xdr:row>
      <xdr:rowOff>9360</xdr:rowOff>
    </xdr:from>
    <xdr:to>
      <xdr:col>1</xdr:col>
      <xdr:colOff>1228320</xdr:colOff>
      <xdr:row>724</xdr:row>
      <xdr:rowOff>1418760</xdr:rowOff>
    </xdr:to>
    <xdr:pic>
      <xdr:nvPicPr>
        <xdr:cNvPr id="430" name="Рисунок 747" descr="9785000335833.jpg"/>
        <xdr:cNvPicPr/>
      </xdr:nvPicPr>
      <xdr:blipFill>
        <a:blip r:embed="rId430"/>
        <a:stretch/>
      </xdr:blipFill>
      <xdr:spPr>
        <a:xfrm>
          <a:off x="547200" y="897633360"/>
          <a:ext cx="1056960" cy="1409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685</xdr:row>
      <xdr:rowOff>0</xdr:rowOff>
    </xdr:from>
    <xdr:to>
      <xdr:col>1</xdr:col>
      <xdr:colOff>1209240</xdr:colOff>
      <xdr:row>685</xdr:row>
      <xdr:rowOff>1399680</xdr:rowOff>
    </xdr:to>
    <xdr:pic>
      <xdr:nvPicPr>
        <xdr:cNvPr id="431" name="Рисунок 752" descr="9785912822353.jpg"/>
        <xdr:cNvPicPr/>
      </xdr:nvPicPr>
      <xdr:blipFill>
        <a:blip r:embed="rId431"/>
        <a:stretch/>
      </xdr:blipFill>
      <xdr:spPr>
        <a:xfrm>
          <a:off x="547200" y="843950520"/>
          <a:ext cx="103788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686</xdr:row>
      <xdr:rowOff>0</xdr:rowOff>
    </xdr:from>
    <xdr:to>
      <xdr:col>1</xdr:col>
      <xdr:colOff>1238040</xdr:colOff>
      <xdr:row>686</xdr:row>
      <xdr:rowOff>1399680</xdr:rowOff>
    </xdr:to>
    <xdr:pic>
      <xdr:nvPicPr>
        <xdr:cNvPr id="432" name="Рисунок 753" descr="9785912822322.jpg"/>
        <xdr:cNvPicPr/>
      </xdr:nvPicPr>
      <xdr:blipFill>
        <a:blip r:embed="rId432"/>
        <a:stretch/>
      </xdr:blipFill>
      <xdr:spPr>
        <a:xfrm>
          <a:off x="585360" y="845369640"/>
          <a:ext cx="10285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729</xdr:row>
      <xdr:rowOff>9360</xdr:rowOff>
    </xdr:from>
    <xdr:to>
      <xdr:col>1</xdr:col>
      <xdr:colOff>1199880</xdr:colOff>
      <xdr:row>729</xdr:row>
      <xdr:rowOff>1371240</xdr:rowOff>
    </xdr:to>
    <xdr:pic>
      <xdr:nvPicPr>
        <xdr:cNvPr id="433" name="Рисунок 756" descr="9785912827488.jpg"/>
        <xdr:cNvPicPr/>
      </xdr:nvPicPr>
      <xdr:blipFill>
        <a:blip r:embed="rId433"/>
        <a:stretch/>
      </xdr:blipFill>
      <xdr:spPr>
        <a:xfrm>
          <a:off x="556920" y="903881520"/>
          <a:ext cx="10188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730</xdr:row>
      <xdr:rowOff>0</xdr:rowOff>
    </xdr:from>
    <xdr:to>
      <xdr:col>1</xdr:col>
      <xdr:colOff>1218600</xdr:colOff>
      <xdr:row>730</xdr:row>
      <xdr:rowOff>1399680</xdr:rowOff>
    </xdr:to>
    <xdr:pic>
      <xdr:nvPicPr>
        <xdr:cNvPr id="434" name="Рисунок 757" descr="9785912828188.jpg"/>
        <xdr:cNvPicPr/>
      </xdr:nvPicPr>
      <xdr:blipFill>
        <a:blip r:embed="rId434"/>
        <a:stretch/>
      </xdr:blipFill>
      <xdr:spPr>
        <a:xfrm>
          <a:off x="547200" y="905291640"/>
          <a:ext cx="104724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734</xdr:row>
      <xdr:rowOff>0</xdr:rowOff>
    </xdr:from>
    <xdr:to>
      <xdr:col>1</xdr:col>
      <xdr:colOff>1180800</xdr:colOff>
      <xdr:row>734</xdr:row>
      <xdr:rowOff>1380600</xdr:rowOff>
    </xdr:to>
    <xdr:pic>
      <xdr:nvPicPr>
        <xdr:cNvPr id="435" name="Рисунок 763" descr="9785912824012.jpg"/>
        <xdr:cNvPicPr/>
      </xdr:nvPicPr>
      <xdr:blipFill>
        <a:blip r:embed="rId435"/>
        <a:stretch/>
      </xdr:blipFill>
      <xdr:spPr>
        <a:xfrm>
          <a:off x="547200" y="910968480"/>
          <a:ext cx="100944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737</xdr:row>
      <xdr:rowOff>0</xdr:rowOff>
    </xdr:from>
    <xdr:to>
      <xdr:col>1</xdr:col>
      <xdr:colOff>1190160</xdr:colOff>
      <xdr:row>737</xdr:row>
      <xdr:rowOff>1371240</xdr:rowOff>
    </xdr:to>
    <xdr:pic>
      <xdr:nvPicPr>
        <xdr:cNvPr id="436" name="Рисунок 769" descr="9785912824234.jpg"/>
        <xdr:cNvPicPr/>
      </xdr:nvPicPr>
      <xdr:blipFill>
        <a:blip r:embed="rId436"/>
        <a:stretch/>
      </xdr:blipFill>
      <xdr:spPr>
        <a:xfrm>
          <a:off x="547200" y="915226200"/>
          <a:ext cx="10188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739</xdr:row>
      <xdr:rowOff>28440</xdr:rowOff>
    </xdr:from>
    <xdr:to>
      <xdr:col>1</xdr:col>
      <xdr:colOff>1199880</xdr:colOff>
      <xdr:row>739</xdr:row>
      <xdr:rowOff>1418760</xdr:rowOff>
    </xdr:to>
    <xdr:pic>
      <xdr:nvPicPr>
        <xdr:cNvPr id="437" name="Рисунок 772" descr="9785000334997.jpg"/>
        <xdr:cNvPicPr/>
      </xdr:nvPicPr>
      <xdr:blipFill>
        <a:blip r:embed="rId437"/>
        <a:stretch/>
      </xdr:blipFill>
      <xdr:spPr>
        <a:xfrm>
          <a:off x="518760" y="918092880"/>
          <a:ext cx="1056960" cy="13903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742</xdr:row>
      <xdr:rowOff>19080</xdr:rowOff>
    </xdr:from>
    <xdr:to>
      <xdr:col>1</xdr:col>
      <xdr:colOff>1123920</xdr:colOff>
      <xdr:row>742</xdr:row>
      <xdr:rowOff>1418760</xdr:rowOff>
    </xdr:to>
    <xdr:pic>
      <xdr:nvPicPr>
        <xdr:cNvPr id="438" name="Рисунок 775" descr="9785912824388.jpg"/>
        <xdr:cNvPicPr/>
      </xdr:nvPicPr>
      <xdr:blipFill>
        <a:blip r:embed="rId438"/>
        <a:stretch/>
      </xdr:blipFill>
      <xdr:spPr>
        <a:xfrm>
          <a:off x="471240" y="922341240"/>
          <a:ext cx="10285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743</xdr:row>
      <xdr:rowOff>0</xdr:rowOff>
    </xdr:from>
    <xdr:to>
      <xdr:col>1</xdr:col>
      <xdr:colOff>1161720</xdr:colOff>
      <xdr:row>743</xdr:row>
      <xdr:rowOff>1399680</xdr:rowOff>
    </xdr:to>
    <xdr:pic>
      <xdr:nvPicPr>
        <xdr:cNvPr id="439" name="Рисунок 776" descr="9785912825620.jpg"/>
        <xdr:cNvPicPr/>
      </xdr:nvPicPr>
      <xdr:blipFill>
        <a:blip r:embed="rId439"/>
        <a:stretch/>
      </xdr:blipFill>
      <xdr:spPr>
        <a:xfrm>
          <a:off x="480600" y="923741640"/>
          <a:ext cx="105696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744</xdr:row>
      <xdr:rowOff>9360</xdr:rowOff>
    </xdr:from>
    <xdr:to>
      <xdr:col>1</xdr:col>
      <xdr:colOff>1161720</xdr:colOff>
      <xdr:row>744</xdr:row>
      <xdr:rowOff>1389960</xdr:rowOff>
    </xdr:to>
    <xdr:pic>
      <xdr:nvPicPr>
        <xdr:cNvPr id="440" name="Рисунок 777" descr="9785912824395.jpg"/>
        <xdr:cNvPicPr/>
      </xdr:nvPicPr>
      <xdr:blipFill>
        <a:blip r:embed="rId440"/>
        <a:stretch/>
      </xdr:blipFill>
      <xdr:spPr>
        <a:xfrm>
          <a:off x="509040" y="925170120"/>
          <a:ext cx="10285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746</xdr:row>
      <xdr:rowOff>0</xdr:rowOff>
    </xdr:from>
    <xdr:to>
      <xdr:col>1</xdr:col>
      <xdr:colOff>1142640</xdr:colOff>
      <xdr:row>746</xdr:row>
      <xdr:rowOff>1371240</xdr:rowOff>
    </xdr:to>
    <xdr:pic>
      <xdr:nvPicPr>
        <xdr:cNvPr id="441" name="Рисунок 779" descr="9785912828775.jpg"/>
        <xdr:cNvPicPr/>
      </xdr:nvPicPr>
      <xdr:blipFill>
        <a:blip r:embed="rId441"/>
        <a:stretch/>
      </xdr:blipFill>
      <xdr:spPr>
        <a:xfrm>
          <a:off x="509040" y="927999000"/>
          <a:ext cx="10094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736</xdr:row>
      <xdr:rowOff>0</xdr:rowOff>
    </xdr:from>
    <xdr:to>
      <xdr:col>1</xdr:col>
      <xdr:colOff>1199880</xdr:colOff>
      <xdr:row>736</xdr:row>
      <xdr:rowOff>1418760</xdr:rowOff>
    </xdr:to>
    <xdr:pic>
      <xdr:nvPicPr>
        <xdr:cNvPr id="442" name="Рисунок 958" descr="9785912822377.jpg"/>
        <xdr:cNvPicPr/>
      </xdr:nvPicPr>
      <xdr:blipFill>
        <a:blip r:embed="rId442"/>
        <a:stretch/>
      </xdr:blipFill>
      <xdr:spPr>
        <a:xfrm>
          <a:off x="547200" y="913807080"/>
          <a:ext cx="1028520" cy="14187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740</xdr:row>
      <xdr:rowOff>38160</xdr:rowOff>
    </xdr:from>
    <xdr:to>
      <xdr:col>1</xdr:col>
      <xdr:colOff>1171080</xdr:colOff>
      <xdr:row>740</xdr:row>
      <xdr:rowOff>1400040</xdr:rowOff>
    </xdr:to>
    <xdr:pic>
      <xdr:nvPicPr>
        <xdr:cNvPr id="443" name="Рисунок 835" descr="9785000335253.jpg"/>
        <xdr:cNvPicPr/>
      </xdr:nvPicPr>
      <xdr:blipFill>
        <a:blip r:embed="rId443"/>
        <a:stretch/>
      </xdr:blipFill>
      <xdr:spPr>
        <a:xfrm>
          <a:off x="547200" y="919522080"/>
          <a:ext cx="9997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745</xdr:row>
      <xdr:rowOff>0</xdr:rowOff>
    </xdr:from>
    <xdr:to>
      <xdr:col>1</xdr:col>
      <xdr:colOff>1161720</xdr:colOff>
      <xdr:row>745</xdr:row>
      <xdr:rowOff>1418760</xdr:rowOff>
    </xdr:to>
    <xdr:pic>
      <xdr:nvPicPr>
        <xdr:cNvPr id="444" name="Рисунок 836" descr="9785912826160.jpg"/>
        <xdr:cNvPicPr/>
      </xdr:nvPicPr>
      <xdr:blipFill>
        <a:blip r:embed="rId444"/>
        <a:stretch/>
      </xdr:blipFill>
      <xdr:spPr>
        <a:xfrm>
          <a:off x="480600" y="926579880"/>
          <a:ext cx="1056960" cy="14187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687</xdr:row>
      <xdr:rowOff>9360</xdr:rowOff>
    </xdr:from>
    <xdr:to>
      <xdr:col>1</xdr:col>
      <xdr:colOff>1209240</xdr:colOff>
      <xdr:row>687</xdr:row>
      <xdr:rowOff>1380600</xdr:rowOff>
    </xdr:to>
    <xdr:pic>
      <xdr:nvPicPr>
        <xdr:cNvPr id="445" name="Рисунок 235" descr="9785912825507.jpg"/>
        <xdr:cNvPicPr/>
      </xdr:nvPicPr>
      <xdr:blipFill>
        <a:blip r:embed="rId445"/>
        <a:stretch/>
      </xdr:blipFill>
      <xdr:spPr>
        <a:xfrm>
          <a:off x="509040" y="846798480"/>
          <a:ext cx="10760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751</xdr:row>
      <xdr:rowOff>38160</xdr:rowOff>
    </xdr:from>
    <xdr:to>
      <xdr:col>1</xdr:col>
      <xdr:colOff>1199520</xdr:colOff>
      <xdr:row>751</xdr:row>
      <xdr:rowOff>1400040</xdr:rowOff>
    </xdr:to>
    <xdr:pic>
      <xdr:nvPicPr>
        <xdr:cNvPr id="446" name="Рисунок 238" descr="9785000337172.jpg"/>
        <xdr:cNvPicPr/>
      </xdr:nvPicPr>
      <xdr:blipFill>
        <a:blip r:embed="rId446"/>
        <a:stretch/>
      </xdr:blipFill>
      <xdr:spPr>
        <a:xfrm>
          <a:off x="509040" y="934257240"/>
          <a:ext cx="10663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754</xdr:row>
      <xdr:rowOff>19080</xdr:rowOff>
    </xdr:from>
    <xdr:to>
      <xdr:col>1</xdr:col>
      <xdr:colOff>1238040</xdr:colOff>
      <xdr:row>754</xdr:row>
      <xdr:rowOff>1418040</xdr:rowOff>
    </xdr:to>
    <xdr:pic>
      <xdr:nvPicPr>
        <xdr:cNvPr id="447" name="Рисунок 239" descr="9785000337189.jpg"/>
        <xdr:cNvPicPr/>
      </xdr:nvPicPr>
      <xdr:blipFill>
        <a:blip r:embed="rId447"/>
        <a:stretch/>
      </xdr:blipFill>
      <xdr:spPr>
        <a:xfrm>
          <a:off x="518760" y="938495880"/>
          <a:ext cx="1095120" cy="13989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756</xdr:row>
      <xdr:rowOff>9360</xdr:rowOff>
    </xdr:from>
    <xdr:to>
      <xdr:col>1</xdr:col>
      <xdr:colOff>1256760</xdr:colOff>
      <xdr:row>756</xdr:row>
      <xdr:rowOff>1409040</xdr:rowOff>
    </xdr:to>
    <xdr:pic>
      <xdr:nvPicPr>
        <xdr:cNvPr id="448" name="Рисунок 241" descr="9785912823091.jpg"/>
        <xdr:cNvPicPr/>
      </xdr:nvPicPr>
      <xdr:blipFill>
        <a:blip r:embed="rId448"/>
        <a:stretch/>
      </xdr:blipFill>
      <xdr:spPr>
        <a:xfrm>
          <a:off x="547200" y="941324400"/>
          <a:ext cx="108540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757</xdr:row>
      <xdr:rowOff>0</xdr:rowOff>
    </xdr:from>
    <xdr:to>
      <xdr:col>1</xdr:col>
      <xdr:colOff>1237680</xdr:colOff>
      <xdr:row>757</xdr:row>
      <xdr:rowOff>1399680</xdr:rowOff>
    </xdr:to>
    <xdr:pic>
      <xdr:nvPicPr>
        <xdr:cNvPr id="449" name="Рисунок 242" descr="9785000336717.jpg"/>
        <xdr:cNvPicPr/>
      </xdr:nvPicPr>
      <xdr:blipFill>
        <a:blip r:embed="rId449"/>
        <a:stretch/>
      </xdr:blipFill>
      <xdr:spPr>
        <a:xfrm>
          <a:off x="547200" y="942734160"/>
          <a:ext cx="10663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688</xdr:row>
      <xdr:rowOff>0</xdr:rowOff>
    </xdr:from>
    <xdr:to>
      <xdr:col>1</xdr:col>
      <xdr:colOff>1247400</xdr:colOff>
      <xdr:row>688</xdr:row>
      <xdr:rowOff>1371240</xdr:rowOff>
    </xdr:to>
    <xdr:pic>
      <xdr:nvPicPr>
        <xdr:cNvPr id="450" name="Рисунок 243" descr="9785912820175.jpg"/>
        <xdr:cNvPicPr/>
      </xdr:nvPicPr>
      <xdr:blipFill>
        <a:blip r:embed="rId450"/>
        <a:stretch/>
      </xdr:blipFill>
      <xdr:spPr>
        <a:xfrm>
          <a:off x="547200" y="848208240"/>
          <a:ext cx="10760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758</xdr:row>
      <xdr:rowOff>19080</xdr:rowOff>
    </xdr:from>
    <xdr:to>
      <xdr:col>1</xdr:col>
      <xdr:colOff>1228320</xdr:colOff>
      <xdr:row>758</xdr:row>
      <xdr:rowOff>1390320</xdr:rowOff>
    </xdr:to>
    <xdr:pic>
      <xdr:nvPicPr>
        <xdr:cNvPr id="451" name="Рисунок 244" descr="9785000337165.jpg"/>
        <xdr:cNvPicPr/>
      </xdr:nvPicPr>
      <xdr:blipFill>
        <a:blip r:embed="rId451"/>
        <a:stretch/>
      </xdr:blipFill>
      <xdr:spPr>
        <a:xfrm>
          <a:off x="518760" y="944172720"/>
          <a:ext cx="10854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759</xdr:row>
      <xdr:rowOff>0</xdr:rowOff>
    </xdr:from>
    <xdr:to>
      <xdr:col>1</xdr:col>
      <xdr:colOff>1238040</xdr:colOff>
      <xdr:row>759</xdr:row>
      <xdr:rowOff>1380600</xdr:rowOff>
    </xdr:to>
    <xdr:pic>
      <xdr:nvPicPr>
        <xdr:cNvPr id="452" name="Рисунок 245" descr="9785000337196.jpg"/>
        <xdr:cNvPicPr/>
      </xdr:nvPicPr>
      <xdr:blipFill>
        <a:blip r:embed="rId452"/>
        <a:stretch/>
      </xdr:blipFill>
      <xdr:spPr>
        <a:xfrm>
          <a:off x="518760" y="945572760"/>
          <a:ext cx="10951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762</xdr:row>
      <xdr:rowOff>19080</xdr:rowOff>
    </xdr:from>
    <xdr:to>
      <xdr:col>1</xdr:col>
      <xdr:colOff>1238040</xdr:colOff>
      <xdr:row>762</xdr:row>
      <xdr:rowOff>1390320</xdr:rowOff>
    </xdr:to>
    <xdr:pic>
      <xdr:nvPicPr>
        <xdr:cNvPr id="453" name="Рисунок 248" descr="9785000336694.jpg"/>
        <xdr:cNvPicPr/>
      </xdr:nvPicPr>
      <xdr:blipFill>
        <a:blip r:embed="rId453"/>
        <a:stretch/>
      </xdr:blipFill>
      <xdr:spPr>
        <a:xfrm>
          <a:off x="556920" y="949849560"/>
          <a:ext cx="105696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766</xdr:row>
      <xdr:rowOff>28440</xdr:rowOff>
    </xdr:from>
    <xdr:to>
      <xdr:col>1</xdr:col>
      <xdr:colOff>1218600</xdr:colOff>
      <xdr:row>766</xdr:row>
      <xdr:rowOff>1409040</xdr:rowOff>
    </xdr:to>
    <xdr:pic>
      <xdr:nvPicPr>
        <xdr:cNvPr id="454" name="Рисунок 253" descr="9785000336724.jpg"/>
        <xdr:cNvPicPr/>
      </xdr:nvPicPr>
      <xdr:blipFill>
        <a:blip r:embed="rId454"/>
        <a:stretch/>
      </xdr:blipFill>
      <xdr:spPr>
        <a:xfrm>
          <a:off x="547200" y="955535760"/>
          <a:ext cx="104724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755</xdr:row>
      <xdr:rowOff>57240</xdr:rowOff>
    </xdr:from>
    <xdr:to>
      <xdr:col>1</xdr:col>
      <xdr:colOff>1199880</xdr:colOff>
      <xdr:row>755</xdr:row>
      <xdr:rowOff>1418400</xdr:rowOff>
    </xdr:to>
    <xdr:pic>
      <xdr:nvPicPr>
        <xdr:cNvPr id="455" name="Рисунок 837" descr="9785000335864.jpg"/>
        <xdr:cNvPicPr/>
      </xdr:nvPicPr>
      <xdr:blipFill>
        <a:blip r:embed="rId455"/>
        <a:stretch/>
      </xdr:blipFill>
      <xdr:spPr>
        <a:xfrm>
          <a:off x="518760" y="939953160"/>
          <a:ext cx="1056960" cy="13611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761</xdr:row>
      <xdr:rowOff>0</xdr:rowOff>
    </xdr:from>
    <xdr:to>
      <xdr:col>1</xdr:col>
      <xdr:colOff>1199880</xdr:colOff>
      <xdr:row>761</xdr:row>
      <xdr:rowOff>1399680</xdr:rowOff>
    </xdr:to>
    <xdr:pic>
      <xdr:nvPicPr>
        <xdr:cNvPr id="456" name="Рисунок 838" descr="9785000335888.jpg"/>
        <xdr:cNvPicPr/>
      </xdr:nvPicPr>
      <xdr:blipFill>
        <a:blip r:embed="rId456"/>
        <a:stretch/>
      </xdr:blipFill>
      <xdr:spPr>
        <a:xfrm>
          <a:off x="471240" y="948411360"/>
          <a:ext cx="110448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765</xdr:row>
      <xdr:rowOff>9360</xdr:rowOff>
    </xdr:from>
    <xdr:to>
      <xdr:col>1</xdr:col>
      <xdr:colOff>1266480</xdr:colOff>
      <xdr:row>765</xdr:row>
      <xdr:rowOff>1371240</xdr:rowOff>
    </xdr:to>
    <xdr:pic>
      <xdr:nvPicPr>
        <xdr:cNvPr id="457" name="Рисунок 839" descr="9785000335901.jpg"/>
        <xdr:cNvPicPr/>
      </xdr:nvPicPr>
      <xdr:blipFill>
        <a:blip r:embed="rId457"/>
        <a:stretch/>
      </xdr:blipFill>
      <xdr:spPr>
        <a:xfrm>
          <a:off x="585360" y="954097560"/>
          <a:ext cx="10569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78480</xdr:colOff>
      <xdr:row>767</xdr:row>
      <xdr:rowOff>7200</xdr:rowOff>
    </xdr:from>
    <xdr:to>
      <xdr:col>1</xdr:col>
      <xdr:colOff>1163880</xdr:colOff>
      <xdr:row>767</xdr:row>
      <xdr:rowOff>1378440</xdr:rowOff>
    </xdr:to>
    <xdr:pic>
      <xdr:nvPicPr>
        <xdr:cNvPr id="458" name="Рисунок 840" descr="9785000335932.jpg"/>
        <xdr:cNvPicPr/>
      </xdr:nvPicPr>
      <xdr:blipFill>
        <a:blip r:embed="rId458"/>
        <a:stretch/>
      </xdr:blipFill>
      <xdr:spPr>
        <a:xfrm>
          <a:off x="454320" y="956933640"/>
          <a:ext cx="10854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750</xdr:row>
      <xdr:rowOff>19080</xdr:rowOff>
    </xdr:from>
    <xdr:to>
      <xdr:col>1</xdr:col>
      <xdr:colOff>1247400</xdr:colOff>
      <xdr:row>751</xdr:row>
      <xdr:rowOff>9360</xdr:rowOff>
    </xdr:to>
    <xdr:pic>
      <xdr:nvPicPr>
        <xdr:cNvPr id="459" name="Рисунок 820" descr="9785912822766.jpg"/>
        <xdr:cNvPicPr/>
      </xdr:nvPicPr>
      <xdr:blipFill>
        <a:blip r:embed="rId459"/>
        <a:stretch/>
      </xdr:blipFill>
      <xdr:spPr>
        <a:xfrm>
          <a:off x="509040" y="932818680"/>
          <a:ext cx="1114200" cy="14097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162000</xdr:colOff>
      <xdr:row>770</xdr:row>
      <xdr:rowOff>57240</xdr:rowOff>
    </xdr:from>
    <xdr:to>
      <xdr:col>1</xdr:col>
      <xdr:colOff>1218960</xdr:colOff>
      <xdr:row>770</xdr:row>
      <xdr:rowOff>1380960</xdr:rowOff>
    </xdr:to>
    <xdr:pic>
      <xdr:nvPicPr>
        <xdr:cNvPr id="460" name="Рисунок 262" descr="9785912823077.jpg"/>
        <xdr:cNvPicPr/>
      </xdr:nvPicPr>
      <xdr:blipFill>
        <a:blip r:embed="rId460"/>
        <a:stretch/>
      </xdr:blipFill>
      <xdr:spPr>
        <a:xfrm>
          <a:off x="537840" y="960317640"/>
          <a:ext cx="1056960" cy="13237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154800</xdr:colOff>
      <xdr:row>771</xdr:row>
      <xdr:rowOff>38160</xdr:rowOff>
    </xdr:from>
    <xdr:to>
      <xdr:col>1</xdr:col>
      <xdr:colOff>1183320</xdr:colOff>
      <xdr:row>771</xdr:row>
      <xdr:rowOff>1409400</xdr:rowOff>
    </xdr:to>
    <xdr:pic>
      <xdr:nvPicPr>
        <xdr:cNvPr id="461" name="Рисунок 268" descr="9785912828034.jpg"/>
        <xdr:cNvPicPr/>
      </xdr:nvPicPr>
      <xdr:blipFill>
        <a:blip r:embed="rId461"/>
        <a:stretch/>
      </xdr:blipFill>
      <xdr:spPr>
        <a:xfrm>
          <a:off x="530640" y="961717680"/>
          <a:ext cx="10285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773</xdr:row>
      <xdr:rowOff>38160</xdr:rowOff>
    </xdr:from>
    <xdr:to>
      <xdr:col>1</xdr:col>
      <xdr:colOff>1123560</xdr:colOff>
      <xdr:row>773</xdr:row>
      <xdr:rowOff>1409400</xdr:rowOff>
    </xdr:to>
    <xdr:pic>
      <xdr:nvPicPr>
        <xdr:cNvPr id="462" name="Рисунок 272" descr="9785912822773.jpg"/>
        <xdr:cNvPicPr/>
      </xdr:nvPicPr>
      <xdr:blipFill>
        <a:blip r:embed="rId462"/>
        <a:stretch/>
      </xdr:blipFill>
      <xdr:spPr>
        <a:xfrm>
          <a:off x="480600" y="964556280"/>
          <a:ext cx="10188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781</xdr:row>
      <xdr:rowOff>9360</xdr:rowOff>
    </xdr:from>
    <xdr:to>
      <xdr:col>1</xdr:col>
      <xdr:colOff>1247400</xdr:colOff>
      <xdr:row>781</xdr:row>
      <xdr:rowOff>1380600</xdr:rowOff>
    </xdr:to>
    <xdr:pic>
      <xdr:nvPicPr>
        <xdr:cNvPr id="463" name="Рисунок 656" descr="9785000334492.jpg"/>
        <xdr:cNvPicPr/>
      </xdr:nvPicPr>
      <xdr:blipFill>
        <a:blip r:embed="rId463"/>
        <a:stretch/>
      </xdr:blipFill>
      <xdr:spPr>
        <a:xfrm>
          <a:off x="547200" y="973585800"/>
          <a:ext cx="10760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53</xdr:row>
      <xdr:rowOff>38160</xdr:rowOff>
    </xdr:from>
    <xdr:to>
      <xdr:col>1</xdr:col>
      <xdr:colOff>1199880</xdr:colOff>
      <xdr:row>53</xdr:row>
      <xdr:rowOff>1400040</xdr:rowOff>
    </xdr:to>
    <xdr:pic>
      <xdr:nvPicPr>
        <xdr:cNvPr id="464" name="Рисунок 657" descr="9785000332351.jpg"/>
        <xdr:cNvPicPr/>
      </xdr:nvPicPr>
      <xdr:blipFill>
        <a:blip r:embed="rId464"/>
        <a:stretch/>
      </xdr:blipFill>
      <xdr:spPr>
        <a:xfrm>
          <a:off x="518760" y="56928600"/>
          <a:ext cx="10569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54</xdr:row>
      <xdr:rowOff>38160</xdr:rowOff>
    </xdr:from>
    <xdr:to>
      <xdr:col>1</xdr:col>
      <xdr:colOff>1218600</xdr:colOff>
      <xdr:row>54</xdr:row>
      <xdr:rowOff>1400040</xdr:rowOff>
    </xdr:to>
    <xdr:pic>
      <xdr:nvPicPr>
        <xdr:cNvPr id="465" name="Рисунок 658" descr="9785000332474.jpg"/>
        <xdr:cNvPicPr/>
      </xdr:nvPicPr>
      <xdr:blipFill>
        <a:blip r:embed="rId465"/>
        <a:stretch/>
      </xdr:blipFill>
      <xdr:spPr>
        <a:xfrm>
          <a:off x="509040" y="58347720"/>
          <a:ext cx="10854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55</xdr:row>
      <xdr:rowOff>9360</xdr:rowOff>
    </xdr:from>
    <xdr:to>
      <xdr:col>1</xdr:col>
      <xdr:colOff>1218960</xdr:colOff>
      <xdr:row>55</xdr:row>
      <xdr:rowOff>1409040</xdr:rowOff>
    </xdr:to>
    <xdr:pic>
      <xdr:nvPicPr>
        <xdr:cNvPr id="466" name="Рисунок 659" descr="9785000334270.jpg"/>
        <xdr:cNvPicPr/>
      </xdr:nvPicPr>
      <xdr:blipFill>
        <a:blip r:embed="rId466"/>
        <a:stretch/>
      </xdr:blipFill>
      <xdr:spPr>
        <a:xfrm>
          <a:off x="471240" y="59738040"/>
          <a:ext cx="112356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56</xdr:row>
      <xdr:rowOff>28440</xdr:rowOff>
    </xdr:from>
    <xdr:to>
      <xdr:col>1</xdr:col>
      <xdr:colOff>1199880</xdr:colOff>
      <xdr:row>56</xdr:row>
      <xdr:rowOff>1390320</xdr:rowOff>
    </xdr:to>
    <xdr:pic>
      <xdr:nvPicPr>
        <xdr:cNvPr id="467" name="Рисунок 660" descr="9785000333068.jpg"/>
        <xdr:cNvPicPr/>
      </xdr:nvPicPr>
      <xdr:blipFill>
        <a:blip r:embed="rId467"/>
        <a:stretch/>
      </xdr:blipFill>
      <xdr:spPr>
        <a:xfrm>
          <a:off x="480600" y="61176240"/>
          <a:ext cx="10951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782</xdr:row>
      <xdr:rowOff>19080</xdr:rowOff>
    </xdr:from>
    <xdr:to>
      <xdr:col>1</xdr:col>
      <xdr:colOff>1199880</xdr:colOff>
      <xdr:row>782</xdr:row>
      <xdr:rowOff>1390320</xdr:rowOff>
    </xdr:to>
    <xdr:pic>
      <xdr:nvPicPr>
        <xdr:cNvPr id="468" name="Рисунок 661" descr="9785000333549.jpg"/>
        <xdr:cNvPicPr/>
      </xdr:nvPicPr>
      <xdr:blipFill>
        <a:blip r:embed="rId468"/>
        <a:stretch/>
      </xdr:blipFill>
      <xdr:spPr>
        <a:xfrm>
          <a:off x="471240" y="975014640"/>
          <a:ext cx="110448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783</xdr:row>
      <xdr:rowOff>28440</xdr:rowOff>
    </xdr:from>
    <xdr:to>
      <xdr:col>1</xdr:col>
      <xdr:colOff>1256760</xdr:colOff>
      <xdr:row>783</xdr:row>
      <xdr:rowOff>1390320</xdr:rowOff>
    </xdr:to>
    <xdr:pic>
      <xdr:nvPicPr>
        <xdr:cNvPr id="469" name="Рисунок 662" descr="9785000334256.jpg"/>
        <xdr:cNvPicPr/>
      </xdr:nvPicPr>
      <xdr:blipFill>
        <a:blip r:embed="rId469"/>
        <a:stretch/>
      </xdr:blipFill>
      <xdr:spPr>
        <a:xfrm>
          <a:off x="509040" y="976443120"/>
          <a:ext cx="11235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784</xdr:row>
      <xdr:rowOff>0</xdr:rowOff>
    </xdr:from>
    <xdr:to>
      <xdr:col>1</xdr:col>
      <xdr:colOff>1228680</xdr:colOff>
      <xdr:row>784</xdr:row>
      <xdr:rowOff>1380600</xdr:rowOff>
    </xdr:to>
    <xdr:pic>
      <xdr:nvPicPr>
        <xdr:cNvPr id="470" name="Рисунок 663" descr="9785000334133.jpg"/>
        <xdr:cNvPicPr/>
      </xdr:nvPicPr>
      <xdr:blipFill>
        <a:blip r:embed="rId470"/>
        <a:stretch/>
      </xdr:blipFill>
      <xdr:spPr>
        <a:xfrm>
          <a:off x="490320" y="977833800"/>
          <a:ext cx="11142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785</xdr:row>
      <xdr:rowOff>9360</xdr:rowOff>
    </xdr:from>
    <xdr:to>
      <xdr:col>1</xdr:col>
      <xdr:colOff>1238040</xdr:colOff>
      <xdr:row>785</xdr:row>
      <xdr:rowOff>1389960</xdr:rowOff>
    </xdr:to>
    <xdr:pic>
      <xdr:nvPicPr>
        <xdr:cNvPr id="471" name="Рисунок 664" descr="9785000335161.jpg"/>
        <xdr:cNvPicPr/>
      </xdr:nvPicPr>
      <xdr:blipFill>
        <a:blip r:embed="rId471"/>
        <a:stretch/>
      </xdr:blipFill>
      <xdr:spPr>
        <a:xfrm>
          <a:off x="480600" y="979262640"/>
          <a:ext cx="113328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786</xdr:row>
      <xdr:rowOff>9360</xdr:rowOff>
    </xdr:from>
    <xdr:to>
      <xdr:col>1</xdr:col>
      <xdr:colOff>1238040</xdr:colOff>
      <xdr:row>786</xdr:row>
      <xdr:rowOff>1389960</xdr:rowOff>
    </xdr:to>
    <xdr:pic>
      <xdr:nvPicPr>
        <xdr:cNvPr id="472" name="Рисунок 665" descr="9785000335178.jpg"/>
        <xdr:cNvPicPr/>
      </xdr:nvPicPr>
      <xdr:blipFill>
        <a:blip r:embed="rId472"/>
        <a:stretch/>
      </xdr:blipFill>
      <xdr:spPr>
        <a:xfrm>
          <a:off x="471240" y="980681760"/>
          <a:ext cx="114264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789</xdr:row>
      <xdr:rowOff>0</xdr:rowOff>
    </xdr:from>
    <xdr:to>
      <xdr:col>1</xdr:col>
      <xdr:colOff>1238040</xdr:colOff>
      <xdr:row>789</xdr:row>
      <xdr:rowOff>1380600</xdr:rowOff>
    </xdr:to>
    <xdr:pic>
      <xdr:nvPicPr>
        <xdr:cNvPr id="473" name="Рисунок 668" descr="9785912820410.jpg"/>
        <xdr:cNvPicPr/>
      </xdr:nvPicPr>
      <xdr:blipFill>
        <a:blip r:embed="rId473"/>
        <a:stretch/>
      </xdr:blipFill>
      <xdr:spPr>
        <a:xfrm>
          <a:off x="490320" y="984187080"/>
          <a:ext cx="112356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795</xdr:row>
      <xdr:rowOff>28440</xdr:rowOff>
    </xdr:from>
    <xdr:to>
      <xdr:col>1</xdr:col>
      <xdr:colOff>1238040</xdr:colOff>
      <xdr:row>795</xdr:row>
      <xdr:rowOff>1390320</xdr:rowOff>
    </xdr:to>
    <xdr:pic>
      <xdr:nvPicPr>
        <xdr:cNvPr id="474" name="Рисунок 669" descr="9785912828461.jpg"/>
        <xdr:cNvPicPr/>
      </xdr:nvPicPr>
      <xdr:blipFill>
        <a:blip r:embed="rId474"/>
        <a:stretch/>
      </xdr:blipFill>
      <xdr:spPr>
        <a:xfrm>
          <a:off x="480600" y="992730960"/>
          <a:ext cx="113328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796</xdr:row>
      <xdr:rowOff>19080</xdr:rowOff>
    </xdr:from>
    <xdr:to>
      <xdr:col>1</xdr:col>
      <xdr:colOff>1228320</xdr:colOff>
      <xdr:row>796</xdr:row>
      <xdr:rowOff>1390320</xdr:rowOff>
    </xdr:to>
    <xdr:pic>
      <xdr:nvPicPr>
        <xdr:cNvPr id="475" name="Рисунок 671" descr="9785912826375.jpg"/>
        <xdr:cNvPicPr/>
      </xdr:nvPicPr>
      <xdr:blipFill>
        <a:blip r:embed="rId475"/>
        <a:stretch/>
      </xdr:blipFill>
      <xdr:spPr>
        <a:xfrm>
          <a:off x="509040" y="994140720"/>
          <a:ext cx="10951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797</xdr:row>
      <xdr:rowOff>0</xdr:rowOff>
    </xdr:from>
    <xdr:to>
      <xdr:col>1</xdr:col>
      <xdr:colOff>1228680</xdr:colOff>
      <xdr:row>797</xdr:row>
      <xdr:rowOff>1371240</xdr:rowOff>
    </xdr:to>
    <xdr:pic>
      <xdr:nvPicPr>
        <xdr:cNvPr id="476" name="Рисунок 675" descr="9785912820403.jpg"/>
        <xdr:cNvPicPr/>
      </xdr:nvPicPr>
      <xdr:blipFill>
        <a:blip r:embed="rId476"/>
        <a:stretch/>
      </xdr:blipFill>
      <xdr:spPr>
        <a:xfrm>
          <a:off x="471240" y="995540760"/>
          <a:ext cx="113328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798</xdr:row>
      <xdr:rowOff>0</xdr:rowOff>
    </xdr:from>
    <xdr:to>
      <xdr:col>1</xdr:col>
      <xdr:colOff>1256760</xdr:colOff>
      <xdr:row>798</xdr:row>
      <xdr:rowOff>1380600</xdr:rowOff>
    </xdr:to>
    <xdr:pic>
      <xdr:nvPicPr>
        <xdr:cNvPr id="477" name="Рисунок 676" descr="9785912821028.jpg"/>
        <xdr:cNvPicPr/>
      </xdr:nvPicPr>
      <xdr:blipFill>
        <a:blip r:embed="rId477"/>
        <a:stretch/>
      </xdr:blipFill>
      <xdr:spPr>
        <a:xfrm>
          <a:off x="509040" y="996960240"/>
          <a:ext cx="112356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799</xdr:row>
      <xdr:rowOff>0</xdr:rowOff>
    </xdr:from>
    <xdr:to>
      <xdr:col>1</xdr:col>
      <xdr:colOff>1266480</xdr:colOff>
      <xdr:row>799</xdr:row>
      <xdr:rowOff>1380600</xdr:rowOff>
    </xdr:to>
    <xdr:pic>
      <xdr:nvPicPr>
        <xdr:cNvPr id="478" name="Рисунок 679" descr="9785912828898.jpg"/>
        <xdr:cNvPicPr/>
      </xdr:nvPicPr>
      <xdr:blipFill>
        <a:blip r:embed="rId478"/>
        <a:stretch/>
      </xdr:blipFill>
      <xdr:spPr>
        <a:xfrm>
          <a:off x="518760" y="998379360"/>
          <a:ext cx="112356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800</xdr:row>
      <xdr:rowOff>9360</xdr:rowOff>
    </xdr:from>
    <xdr:to>
      <xdr:col>1</xdr:col>
      <xdr:colOff>1266480</xdr:colOff>
      <xdr:row>800</xdr:row>
      <xdr:rowOff>1389960</xdr:rowOff>
    </xdr:to>
    <xdr:pic>
      <xdr:nvPicPr>
        <xdr:cNvPr id="479" name="Рисунок 680" descr="9785912828904.jpg"/>
        <xdr:cNvPicPr/>
      </xdr:nvPicPr>
      <xdr:blipFill>
        <a:blip r:embed="rId479"/>
        <a:stretch/>
      </xdr:blipFill>
      <xdr:spPr>
        <a:xfrm>
          <a:off x="509040" y="999807840"/>
          <a:ext cx="113328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788</xdr:row>
      <xdr:rowOff>9360</xdr:rowOff>
    </xdr:from>
    <xdr:to>
      <xdr:col>1</xdr:col>
      <xdr:colOff>1266480</xdr:colOff>
      <xdr:row>788</xdr:row>
      <xdr:rowOff>1389960</xdr:rowOff>
    </xdr:to>
    <xdr:pic>
      <xdr:nvPicPr>
        <xdr:cNvPr id="480" name="Рисунок 681" descr="9785912827976.jpg"/>
        <xdr:cNvPicPr/>
      </xdr:nvPicPr>
      <xdr:blipFill>
        <a:blip r:embed="rId480"/>
        <a:stretch/>
      </xdr:blipFill>
      <xdr:spPr>
        <a:xfrm>
          <a:off x="518760" y="982777320"/>
          <a:ext cx="112356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802</xdr:row>
      <xdr:rowOff>9360</xdr:rowOff>
    </xdr:from>
    <xdr:to>
      <xdr:col>1</xdr:col>
      <xdr:colOff>1199520</xdr:colOff>
      <xdr:row>802</xdr:row>
      <xdr:rowOff>1389960</xdr:rowOff>
    </xdr:to>
    <xdr:pic>
      <xdr:nvPicPr>
        <xdr:cNvPr id="481" name="Рисунок 685" descr="9785912820687.jpg"/>
        <xdr:cNvPicPr/>
      </xdr:nvPicPr>
      <xdr:blipFill>
        <a:blip r:embed="rId481"/>
        <a:stretch/>
      </xdr:blipFill>
      <xdr:spPr>
        <a:xfrm>
          <a:off x="509040" y="1001922480"/>
          <a:ext cx="10663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803</xdr:row>
      <xdr:rowOff>9360</xdr:rowOff>
    </xdr:from>
    <xdr:to>
      <xdr:col>1</xdr:col>
      <xdr:colOff>1199880</xdr:colOff>
      <xdr:row>803</xdr:row>
      <xdr:rowOff>1380600</xdr:rowOff>
    </xdr:to>
    <xdr:pic>
      <xdr:nvPicPr>
        <xdr:cNvPr id="482" name="Рисунок 686" descr="9785912826870.jpg"/>
        <xdr:cNvPicPr/>
      </xdr:nvPicPr>
      <xdr:blipFill>
        <a:blip r:embed="rId482"/>
        <a:stretch/>
      </xdr:blipFill>
      <xdr:spPr>
        <a:xfrm>
          <a:off x="490320" y="1003341600"/>
          <a:ext cx="10854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805</xdr:row>
      <xdr:rowOff>9360</xdr:rowOff>
    </xdr:from>
    <xdr:to>
      <xdr:col>1</xdr:col>
      <xdr:colOff>1199880</xdr:colOff>
      <xdr:row>805</xdr:row>
      <xdr:rowOff>1419120</xdr:rowOff>
    </xdr:to>
    <xdr:pic>
      <xdr:nvPicPr>
        <xdr:cNvPr id="483" name="Рисунок 689" descr="9785912823350.jpg"/>
        <xdr:cNvPicPr/>
      </xdr:nvPicPr>
      <xdr:blipFill>
        <a:blip r:embed="rId483"/>
        <a:stretch/>
      </xdr:blipFill>
      <xdr:spPr>
        <a:xfrm>
          <a:off x="480600" y="1006180200"/>
          <a:ext cx="1095120" cy="14097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806</xdr:row>
      <xdr:rowOff>38160</xdr:rowOff>
    </xdr:from>
    <xdr:to>
      <xdr:col>1</xdr:col>
      <xdr:colOff>1218600</xdr:colOff>
      <xdr:row>806</xdr:row>
      <xdr:rowOff>1409400</xdr:rowOff>
    </xdr:to>
    <xdr:pic>
      <xdr:nvPicPr>
        <xdr:cNvPr id="484" name="Рисунок 690" descr="9785912822698.jpg"/>
        <xdr:cNvPicPr/>
      </xdr:nvPicPr>
      <xdr:blipFill>
        <a:blip r:embed="rId484"/>
        <a:stretch/>
      </xdr:blipFill>
      <xdr:spPr>
        <a:xfrm>
          <a:off x="547200" y="1007628120"/>
          <a:ext cx="10472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807</xdr:row>
      <xdr:rowOff>19080</xdr:rowOff>
    </xdr:from>
    <xdr:to>
      <xdr:col>1</xdr:col>
      <xdr:colOff>1199880</xdr:colOff>
      <xdr:row>807</xdr:row>
      <xdr:rowOff>1390320</xdr:rowOff>
    </xdr:to>
    <xdr:pic>
      <xdr:nvPicPr>
        <xdr:cNvPr id="485" name="Рисунок 691" descr="9785912828003.jpg"/>
        <xdr:cNvPicPr/>
      </xdr:nvPicPr>
      <xdr:blipFill>
        <a:blip r:embed="rId485"/>
        <a:stretch/>
      </xdr:blipFill>
      <xdr:spPr>
        <a:xfrm>
          <a:off x="518760" y="1009028520"/>
          <a:ext cx="105696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808</xdr:row>
      <xdr:rowOff>9360</xdr:rowOff>
    </xdr:from>
    <xdr:to>
      <xdr:col>1</xdr:col>
      <xdr:colOff>1171440</xdr:colOff>
      <xdr:row>808</xdr:row>
      <xdr:rowOff>1389960</xdr:rowOff>
    </xdr:to>
    <xdr:pic>
      <xdr:nvPicPr>
        <xdr:cNvPr id="486" name="Рисунок 692" descr="9785912821899.jpg"/>
        <xdr:cNvPicPr/>
      </xdr:nvPicPr>
      <xdr:blipFill>
        <a:blip r:embed="rId486"/>
        <a:stretch/>
      </xdr:blipFill>
      <xdr:spPr>
        <a:xfrm>
          <a:off x="490320" y="1010437920"/>
          <a:ext cx="105696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809</xdr:row>
      <xdr:rowOff>9360</xdr:rowOff>
    </xdr:from>
    <xdr:to>
      <xdr:col>1</xdr:col>
      <xdr:colOff>1199880</xdr:colOff>
      <xdr:row>809</xdr:row>
      <xdr:rowOff>1380600</xdr:rowOff>
    </xdr:to>
    <xdr:pic>
      <xdr:nvPicPr>
        <xdr:cNvPr id="487" name="Рисунок 693" descr="9785912827709.jpg"/>
        <xdr:cNvPicPr/>
      </xdr:nvPicPr>
      <xdr:blipFill>
        <a:blip r:embed="rId487"/>
        <a:stretch/>
      </xdr:blipFill>
      <xdr:spPr>
        <a:xfrm>
          <a:off x="518760" y="1011857040"/>
          <a:ext cx="105696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810</xdr:row>
      <xdr:rowOff>9360</xdr:rowOff>
    </xdr:from>
    <xdr:to>
      <xdr:col>1</xdr:col>
      <xdr:colOff>1199880</xdr:colOff>
      <xdr:row>810</xdr:row>
      <xdr:rowOff>1409040</xdr:rowOff>
    </xdr:to>
    <xdr:pic>
      <xdr:nvPicPr>
        <xdr:cNvPr id="488" name="Рисунок 694" descr="9785912825491.jpg"/>
        <xdr:cNvPicPr/>
      </xdr:nvPicPr>
      <xdr:blipFill>
        <a:blip r:embed="rId488"/>
        <a:stretch/>
      </xdr:blipFill>
      <xdr:spPr>
        <a:xfrm>
          <a:off x="480600" y="1013276160"/>
          <a:ext cx="10951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811</xdr:row>
      <xdr:rowOff>9360</xdr:rowOff>
    </xdr:from>
    <xdr:to>
      <xdr:col>1</xdr:col>
      <xdr:colOff>1190160</xdr:colOff>
      <xdr:row>811</xdr:row>
      <xdr:rowOff>1389960</xdr:rowOff>
    </xdr:to>
    <xdr:pic>
      <xdr:nvPicPr>
        <xdr:cNvPr id="489" name="Рисунок 697" descr="9785912824937.jpg"/>
        <xdr:cNvPicPr/>
      </xdr:nvPicPr>
      <xdr:blipFill>
        <a:blip r:embed="rId489"/>
        <a:stretch/>
      </xdr:blipFill>
      <xdr:spPr>
        <a:xfrm>
          <a:off x="547200" y="1014695640"/>
          <a:ext cx="10188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812</xdr:row>
      <xdr:rowOff>28440</xdr:rowOff>
    </xdr:from>
    <xdr:to>
      <xdr:col>1</xdr:col>
      <xdr:colOff>1199880</xdr:colOff>
      <xdr:row>812</xdr:row>
      <xdr:rowOff>1390320</xdr:rowOff>
    </xdr:to>
    <xdr:pic>
      <xdr:nvPicPr>
        <xdr:cNvPr id="490" name="Рисунок 698" descr="9785912828942.jpg"/>
        <xdr:cNvPicPr/>
      </xdr:nvPicPr>
      <xdr:blipFill>
        <a:blip r:embed="rId490"/>
        <a:stretch/>
      </xdr:blipFill>
      <xdr:spPr>
        <a:xfrm>
          <a:off x="518760" y="1016133840"/>
          <a:ext cx="10569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813</xdr:row>
      <xdr:rowOff>0</xdr:rowOff>
    </xdr:from>
    <xdr:to>
      <xdr:col>1</xdr:col>
      <xdr:colOff>1199520</xdr:colOff>
      <xdr:row>813</xdr:row>
      <xdr:rowOff>1371240</xdr:rowOff>
    </xdr:to>
    <xdr:pic>
      <xdr:nvPicPr>
        <xdr:cNvPr id="491" name="Рисунок 699" descr="9785912823442.jpg"/>
        <xdr:cNvPicPr/>
      </xdr:nvPicPr>
      <xdr:blipFill>
        <a:blip r:embed="rId491"/>
        <a:stretch/>
      </xdr:blipFill>
      <xdr:spPr>
        <a:xfrm>
          <a:off x="509040" y="1017524520"/>
          <a:ext cx="10663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815</xdr:row>
      <xdr:rowOff>9360</xdr:rowOff>
    </xdr:from>
    <xdr:to>
      <xdr:col>1</xdr:col>
      <xdr:colOff>1161720</xdr:colOff>
      <xdr:row>815</xdr:row>
      <xdr:rowOff>1389960</xdr:rowOff>
    </xdr:to>
    <xdr:pic>
      <xdr:nvPicPr>
        <xdr:cNvPr id="492" name="Рисунок 701" descr="9785000335949.jpg"/>
        <xdr:cNvPicPr/>
      </xdr:nvPicPr>
      <xdr:blipFill>
        <a:blip r:embed="rId492"/>
        <a:stretch/>
      </xdr:blipFill>
      <xdr:spPr>
        <a:xfrm>
          <a:off x="509040" y="1020372480"/>
          <a:ext cx="10285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816</xdr:row>
      <xdr:rowOff>19080</xdr:rowOff>
    </xdr:from>
    <xdr:to>
      <xdr:col>1</xdr:col>
      <xdr:colOff>1199880</xdr:colOff>
      <xdr:row>816</xdr:row>
      <xdr:rowOff>1342800</xdr:rowOff>
    </xdr:to>
    <xdr:pic>
      <xdr:nvPicPr>
        <xdr:cNvPr id="493" name="Рисунок 702" descr="9785000334973.jpg"/>
        <xdr:cNvPicPr/>
      </xdr:nvPicPr>
      <xdr:blipFill>
        <a:blip r:embed="rId493"/>
        <a:stretch/>
      </xdr:blipFill>
      <xdr:spPr>
        <a:xfrm>
          <a:off x="547200" y="1021801320"/>
          <a:ext cx="1028520" cy="13237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817</xdr:row>
      <xdr:rowOff>19080</xdr:rowOff>
    </xdr:from>
    <xdr:to>
      <xdr:col>1</xdr:col>
      <xdr:colOff>1218600</xdr:colOff>
      <xdr:row>817</xdr:row>
      <xdr:rowOff>1390320</xdr:rowOff>
    </xdr:to>
    <xdr:pic>
      <xdr:nvPicPr>
        <xdr:cNvPr id="494" name="Рисунок 703" descr="9785912823640.jpg"/>
        <xdr:cNvPicPr/>
      </xdr:nvPicPr>
      <xdr:blipFill>
        <a:blip r:embed="rId494"/>
        <a:stretch/>
      </xdr:blipFill>
      <xdr:spPr>
        <a:xfrm>
          <a:off x="547200" y="1023220440"/>
          <a:ext cx="10472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818</xdr:row>
      <xdr:rowOff>0</xdr:rowOff>
    </xdr:from>
    <xdr:to>
      <xdr:col>1</xdr:col>
      <xdr:colOff>1199880</xdr:colOff>
      <xdr:row>818</xdr:row>
      <xdr:rowOff>1399680</xdr:rowOff>
    </xdr:to>
    <xdr:pic>
      <xdr:nvPicPr>
        <xdr:cNvPr id="495" name="Рисунок 704" descr="9785912828959.jpg"/>
        <xdr:cNvPicPr/>
      </xdr:nvPicPr>
      <xdr:blipFill>
        <a:blip r:embed="rId495"/>
        <a:stretch/>
      </xdr:blipFill>
      <xdr:spPr>
        <a:xfrm>
          <a:off x="518760" y="1024620840"/>
          <a:ext cx="105696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823</xdr:row>
      <xdr:rowOff>38160</xdr:rowOff>
    </xdr:from>
    <xdr:to>
      <xdr:col>1</xdr:col>
      <xdr:colOff>1256760</xdr:colOff>
      <xdr:row>823</xdr:row>
      <xdr:rowOff>1400040</xdr:rowOff>
    </xdr:to>
    <xdr:pic>
      <xdr:nvPicPr>
        <xdr:cNvPr id="496" name="Рисунок 589" descr="9785000336113.jpg"/>
        <xdr:cNvPicPr/>
      </xdr:nvPicPr>
      <xdr:blipFill>
        <a:blip r:embed="rId496"/>
        <a:stretch/>
      </xdr:blipFill>
      <xdr:spPr>
        <a:xfrm>
          <a:off x="480600" y="1029316680"/>
          <a:ext cx="11520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826</xdr:row>
      <xdr:rowOff>0</xdr:rowOff>
    </xdr:from>
    <xdr:to>
      <xdr:col>1</xdr:col>
      <xdr:colOff>1247400</xdr:colOff>
      <xdr:row>826</xdr:row>
      <xdr:rowOff>1371240</xdr:rowOff>
    </xdr:to>
    <xdr:pic>
      <xdr:nvPicPr>
        <xdr:cNvPr id="497" name="Рисунок 593" descr="9785912825385.jpg"/>
        <xdr:cNvPicPr/>
      </xdr:nvPicPr>
      <xdr:blipFill>
        <a:blip r:embed="rId497"/>
        <a:stretch/>
      </xdr:blipFill>
      <xdr:spPr>
        <a:xfrm>
          <a:off x="471240" y="1033536240"/>
          <a:ext cx="11520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66600</xdr:colOff>
      <xdr:row>827</xdr:row>
      <xdr:rowOff>9360</xdr:rowOff>
    </xdr:from>
    <xdr:to>
      <xdr:col>1</xdr:col>
      <xdr:colOff>1218600</xdr:colOff>
      <xdr:row>827</xdr:row>
      <xdr:rowOff>1380600</xdr:rowOff>
    </xdr:to>
    <xdr:pic>
      <xdr:nvPicPr>
        <xdr:cNvPr id="498" name="Рисунок 597" descr="9785912826696.jpg"/>
        <xdr:cNvPicPr/>
      </xdr:nvPicPr>
      <xdr:blipFill>
        <a:blip r:embed="rId498"/>
        <a:stretch/>
      </xdr:blipFill>
      <xdr:spPr>
        <a:xfrm>
          <a:off x="442440" y="1034964720"/>
          <a:ext cx="11520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76320</xdr:colOff>
      <xdr:row>829</xdr:row>
      <xdr:rowOff>9360</xdr:rowOff>
    </xdr:from>
    <xdr:to>
      <xdr:col>1</xdr:col>
      <xdr:colOff>1228320</xdr:colOff>
      <xdr:row>829</xdr:row>
      <xdr:rowOff>1389960</xdr:rowOff>
    </xdr:to>
    <xdr:pic>
      <xdr:nvPicPr>
        <xdr:cNvPr id="499" name="Рисунок 600" descr="9785912824463.jpg"/>
        <xdr:cNvPicPr/>
      </xdr:nvPicPr>
      <xdr:blipFill>
        <a:blip r:embed="rId499"/>
        <a:stretch/>
      </xdr:blipFill>
      <xdr:spPr>
        <a:xfrm>
          <a:off x="452160" y="1037803320"/>
          <a:ext cx="11520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830</xdr:row>
      <xdr:rowOff>19080</xdr:rowOff>
    </xdr:from>
    <xdr:to>
      <xdr:col>1</xdr:col>
      <xdr:colOff>1247400</xdr:colOff>
      <xdr:row>830</xdr:row>
      <xdr:rowOff>1380960</xdr:rowOff>
    </xdr:to>
    <xdr:pic>
      <xdr:nvPicPr>
        <xdr:cNvPr id="500" name="Рисунок 601" descr="9785912824654.jpg"/>
        <xdr:cNvPicPr/>
      </xdr:nvPicPr>
      <xdr:blipFill>
        <a:blip r:embed="rId500"/>
        <a:stretch/>
      </xdr:blipFill>
      <xdr:spPr>
        <a:xfrm>
          <a:off x="471240" y="1039232160"/>
          <a:ext cx="11520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832</xdr:row>
      <xdr:rowOff>38160</xdr:rowOff>
    </xdr:from>
    <xdr:to>
      <xdr:col>1</xdr:col>
      <xdr:colOff>1256760</xdr:colOff>
      <xdr:row>832</xdr:row>
      <xdr:rowOff>1371240</xdr:rowOff>
    </xdr:to>
    <xdr:pic>
      <xdr:nvPicPr>
        <xdr:cNvPr id="501" name="Рисунок 603" descr="9785000336144.jpg"/>
        <xdr:cNvPicPr/>
      </xdr:nvPicPr>
      <xdr:blipFill>
        <a:blip r:embed="rId501"/>
        <a:stretch/>
      </xdr:blipFill>
      <xdr:spPr>
        <a:xfrm>
          <a:off x="509040" y="1042089840"/>
          <a:ext cx="1123560" cy="1333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833</xdr:row>
      <xdr:rowOff>28440</xdr:rowOff>
    </xdr:from>
    <xdr:to>
      <xdr:col>1</xdr:col>
      <xdr:colOff>1275840</xdr:colOff>
      <xdr:row>833</xdr:row>
      <xdr:rowOff>1390320</xdr:rowOff>
    </xdr:to>
    <xdr:pic>
      <xdr:nvPicPr>
        <xdr:cNvPr id="502" name="Рисунок 606" descr="9785912824661.jpg"/>
        <xdr:cNvPicPr/>
      </xdr:nvPicPr>
      <xdr:blipFill>
        <a:blip r:embed="rId502"/>
        <a:stretch/>
      </xdr:blipFill>
      <xdr:spPr>
        <a:xfrm>
          <a:off x="509040" y="1043499240"/>
          <a:ext cx="114264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836</xdr:row>
      <xdr:rowOff>28440</xdr:rowOff>
    </xdr:from>
    <xdr:to>
      <xdr:col>1</xdr:col>
      <xdr:colOff>1256760</xdr:colOff>
      <xdr:row>836</xdr:row>
      <xdr:rowOff>1390320</xdr:rowOff>
    </xdr:to>
    <xdr:pic>
      <xdr:nvPicPr>
        <xdr:cNvPr id="503" name="Рисунок 611" descr="9785912828386.jpg"/>
        <xdr:cNvPicPr/>
      </xdr:nvPicPr>
      <xdr:blipFill>
        <a:blip r:embed="rId503"/>
        <a:stretch/>
      </xdr:blipFill>
      <xdr:spPr>
        <a:xfrm>
          <a:off x="480600" y="1047756960"/>
          <a:ext cx="11520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838</xdr:row>
      <xdr:rowOff>38160</xdr:rowOff>
    </xdr:from>
    <xdr:to>
      <xdr:col>1</xdr:col>
      <xdr:colOff>1247400</xdr:colOff>
      <xdr:row>838</xdr:row>
      <xdr:rowOff>1400040</xdr:rowOff>
    </xdr:to>
    <xdr:pic>
      <xdr:nvPicPr>
        <xdr:cNvPr id="504" name="Рисунок 613" descr="9785912823381.jpg"/>
        <xdr:cNvPicPr/>
      </xdr:nvPicPr>
      <xdr:blipFill>
        <a:blip r:embed="rId504"/>
        <a:stretch/>
      </xdr:blipFill>
      <xdr:spPr>
        <a:xfrm>
          <a:off x="471240" y="1050604920"/>
          <a:ext cx="11520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839</xdr:row>
      <xdr:rowOff>28440</xdr:rowOff>
    </xdr:from>
    <xdr:to>
      <xdr:col>1</xdr:col>
      <xdr:colOff>1256760</xdr:colOff>
      <xdr:row>839</xdr:row>
      <xdr:rowOff>1390320</xdr:rowOff>
    </xdr:to>
    <xdr:pic>
      <xdr:nvPicPr>
        <xdr:cNvPr id="505" name="Рисунок 614" descr="9785912825453.jpg"/>
        <xdr:cNvPicPr/>
      </xdr:nvPicPr>
      <xdr:blipFill>
        <a:blip r:embed="rId505"/>
        <a:stretch/>
      </xdr:blipFill>
      <xdr:spPr>
        <a:xfrm>
          <a:off x="480600" y="1052014680"/>
          <a:ext cx="11520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840</xdr:row>
      <xdr:rowOff>38160</xdr:rowOff>
    </xdr:from>
    <xdr:to>
      <xdr:col>1</xdr:col>
      <xdr:colOff>1238040</xdr:colOff>
      <xdr:row>840</xdr:row>
      <xdr:rowOff>1380960</xdr:rowOff>
    </xdr:to>
    <xdr:pic>
      <xdr:nvPicPr>
        <xdr:cNvPr id="506" name="Рисунок 615" descr="9785912824678.jpg"/>
        <xdr:cNvPicPr/>
      </xdr:nvPicPr>
      <xdr:blipFill>
        <a:blip r:embed="rId506"/>
        <a:stretch/>
      </xdr:blipFill>
      <xdr:spPr>
        <a:xfrm>
          <a:off x="480600" y="1053443520"/>
          <a:ext cx="1133280" cy="1342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842</xdr:row>
      <xdr:rowOff>0</xdr:rowOff>
    </xdr:from>
    <xdr:to>
      <xdr:col>1</xdr:col>
      <xdr:colOff>1257120</xdr:colOff>
      <xdr:row>842</xdr:row>
      <xdr:rowOff>1371240</xdr:rowOff>
    </xdr:to>
    <xdr:pic>
      <xdr:nvPicPr>
        <xdr:cNvPr id="507" name="Рисунок 616" descr="9785000336151.jpg"/>
        <xdr:cNvPicPr/>
      </xdr:nvPicPr>
      <xdr:blipFill>
        <a:blip r:embed="rId507"/>
        <a:stretch/>
      </xdr:blipFill>
      <xdr:spPr>
        <a:xfrm>
          <a:off x="471240" y="1056243600"/>
          <a:ext cx="11617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843</xdr:row>
      <xdr:rowOff>38160</xdr:rowOff>
    </xdr:from>
    <xdr:to>
      <xdr:col>1</xdr:col>
      <xdr:colOff>1238040</xdr:colOff>
      <xdr:row>843</xdr:row>
      <xdr:rowOff>1400040</xdr:rowOff>
    </xdr:to>
    <xdr:pic>
      <xdr:nvPicPr>
        <xdr:cNvPr id="508" name="Рисунок 617" descr="9785912822544.jpg"/>
        <xdr:cNvPicPr/>
      </xdr:nvPicPr>
      <xdr:blipFill>
        <a:blip r:embed="rId508"/>
        <a:stretch/>
      </xdr:blipFill>
      <xdr:spPr>
        <a:xfrm>
          <a:off x="480600" y="1057701240"/>
          <a:ext cx="113328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844</xdr:row>
      <xdr:rowOff>28440</xdr:rowOff>
    </xdr:from>
    <xdr:to>
      <xdr:col>1</xdr:col>
      <xdr:colOff>1238040</xdr:colOff>
      <xdr:row>844</xdr:row>
      <xdr:rowOff>1390320</xdr:rowOff>
    </xdr:to>
    <xdr:pic>
      <xdr:nvPicPr>
        <xdr:cNvPr id="509" name="Рисунок 618" descr="9785000336175.jpg"/>
        <xdr:cNvPicPr/>
      </xdr:nvPicPr>
      <xdr:blipFill>
        <a:blip r:embed="rId509"/>
        <a:stretch/>
      </xdr:blipFill>
      <xdr:spPr>
        <a:xfrm>
          <a:off x="471240" y="1059110640"/>
          <a:ext cx="114264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845</xdr:row>
      <xdr:rowOff>28440</xdr:rowOff>
    </xdr:from>
    <xdr:to>
      <xdr:col>1</xdr:col>
      <xdr:colOff>1257120</xdr:colOff>
      <xdr:row>845</xdr:row>
      <xdr:rowOff>1399680</xdr:rowOff>
    </xdr:to>
    <xdr:pic>
      <xdr:nvPicPr>
        <xdr:cNvPr id="510" name="Рисунок 619" descr="9785912826382.jpg"/>
        <xdr:cNvPicPr/>
      </xdr:nvPicPr>
      <xdr:blipFill>
        <a:blip r:embed="rId510"/>
        <a:stretch/>
      </xdr:blipFill>
      <xdr:spPr>
        <a:xfrm>
          <a:off x="471240" y="1060529760"/>
          <a:ext cx="11617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848</xdr:row>
      <xdr:rowOff>28440</xdr:rowOff>
    </xdr:from>
    <xdr:to>
      <xdr:col>1</xdr:col>
      <xdr:colOff>1276200</xdr:colOff>
      <xdr:row>848</xdr:row>
      <xdr:rowOff>1371240</xdr:rowOff>
    </xdr:to>
    <xdr:pic>
      <xdr:nvPicPr>
        <xdr:cNvPr id="511" name="Рисунок 622" descr="9785912824494.jpg"/>
        <xdr:cNvPicPr/>
      </xdr:nvPicPr>
      <xdr:blipFill>
        <a:blip r:embed="rId511"/>
        <a:stretch/>
      </xdr:blipFill>
      <xdr:spPr>
        <a:xfrm>
          <a:off x="518760" y="1064787480"/>
          <a:ext cx="1133280" cy="1342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853</xdr:row>
      <xdr:rowOff>28440</xdr:rowOff>
    </xdr:from>
    <xdr:to>
      <xdr:col>1</xdr:col>
      <xdr:colOff>1238040</xdr:colOff>
      <xdr:row>853</xdr:row>
      <xdr:rowOff>1390320</xdr:rowOff>
    </xdr:to>
    <xdr:pic>
      <xdr:nvPicPr>
        <xdr:cNvPr id="512" name="Рисунок 635" descr="9785912827051.jpg"/>
        <xdr:cNvPicPr/>
      </xdr:nvPicPr>
      <xdr:blipFill>
        <a:blip r:embed="rId512"/>
        <a:stretch/>
      </xdr:blipFill>
      <xdr:spPr>
        <a:xfrm>
          <a:off x="518760" y="1070321400"/>
          <a:ext cx="10951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854</xdr:row>
      <xdr:rowOff>38160</xdr:rowOff>
    </xdr:from>
    <xdr:to>
      <xdr:col>1</xdr:col>
      <xdr:colOff>1199880</xdr:colOff>
      <xdr:row>854</xdr:row>
      <xdr:rowOff>1400040</xdr:rowOff>
    </xdr:to>
    <xdr:pic>
      <xdr:nvPicPr>
        <xdr:cNvPr id="513" name="Рисунок 636" descr="9785000334881.jpg"/>
        <xdr:cNvPicPr/>
      </xdr:nvPicPr>
      <xdr:blipFill>
        <a:blip r:embed="rId513"/>
        <a:stretch/>
      </xdr:blipFill>
      <xdr:spPr>
        <a:xfrm>
          <a:off x="518760" y="1071750600"/>
          <a:ext cx="10569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58</xdr:row>
      <xdr:rowOff>9360</xdr:rowOff>
    </xdr:from>
    <xdr:to>
      <xdr:col>1</xdr:col>
      <xdr:colOff>1218960</xdr:colOff>
      <xdr:row>58</xdr:row>
      <xdr:rowOff>1389960</xdr:rowOff>
    </xdr:to>
    <xdr:pic>
      <xdr:nvPicPr>
        <xdr:cNvPr id="514" name="Рисунок 637" descr="9785912828614.jpg"/>
        <xdr:cNvPicPr/>
      </xdr:nvPicPr>
      <xdr:blipFill>
        <a:blip r:embed="rId514"/>
        <a:stretch/>
      </xdr:blipFill>
      <xdr:spPr>
        <a:xfrm>
          <a:off x="471240" y="63671760"/>
          <a:ext cx="112356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855</xdr:row>
      <xdr:rowOff>28440</xdr:rowOff>
    </xdr:from>
    <xdr:to>
      <xdr:col>1</xdr:col>
      <xdr:colOff>1228320</xdr:colOff>
      <xdr:row>855</xdr:row>
      <xdr:rowOff>1419120</xdr:rowOff>
    </xdr:to>
    <xdr:pic>
      <xdr:nvPicPr>
        <xdr:cNvPr id="515" name="Рисунок 638" descr="9785912828539.jpg"/>
        <xdr:cNvPicPr/>
      </xdr:nvPicPr>
      <xdr:blipFill>
        <a:blip r:embed="rId515"/>
        <a:stretch/>
      </xdr:blipFill>
      <xdr:spPr>
        <a:xfrm>
          <a:off x="509040" y="1073160000"/>
          <a:ext cx="1095120" cy="1390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856</xdr:row>
      <xdr:rowOff>9360</xdr:rowOff>
    </xdr:from>
    <xdr:to>
      <xdr:col>1</xdr:col>
      <xdr:colOff>1199880</xdr:colOff>
      <xdr:row>856</xdr:row>
      <xdr:rowOff>1371240</xdr:rowOff>
    </xdr:to>
    <xdr:pic>
      <xdr:nvPicPr>
        <xdr:cNvPr id="516" name="Рисунок 639" descr="9785000334614.jpg"/>
        <xdr:cNvPicPr/>
      </xdr:nvPicPr>
      <xdr:blipFill>
        <a:blip r:embed="rId516"/>
        <a:stretch/>
      </xdr:blipFill>
      <xdr:spPr>
        <a:xfrm>
          <a:off x="471240" y="1074560040"/>
          <a:ext cx="110448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59</xdr:row>
      <xdr:rowOff>0</xdr:rowOff>
    </xdr:from>
    <xdr:to>
      <xdr:col>1</xdr:col>
      <xdr:colOff>1199880</xdr:colOff>
      <xdr:row>59</xdr:row>
      <xdr:rowOff>9000</xdr:rowOff>
    </xdr:to>
    <xdr:pic>
      <xdr:nvPicPr>
        <xdr:cNvPr id="517" name="Рисунок 640" descr="9785912827099.jpg"/>
        <xdr:cNvPicPr/>
      </xdr:nvPicPr>
      <xdr:blipFill>
        <a:blip r:embed="rId517"/>
        <a:stretch/>
      </xdr:blipFill>
      <xdr:spPr>
        <a:xfrm>
          <a:off x="471240" y="65081880"/>
          <a:ext cx="1104480" cy="90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59</xdr:row>
      <xdr:rowOff>0</xdr:rowOff>
    </xdr:from>
    <xdr:to>
      <xdr:col>1</xdr:col>
      <xdr:colOff>1190520</xdr:colOff>
      <xdr:row>59</xdr:row>
      <xdr:rowOff>1399680</xdr:rowOff>
    </xdr:to>
    <xdr:pic>
      <xdr:nvPicPr>
        <xdr:cNvPr id="518" name="Рисунок 641" descr="9785912828522.jpg"/>
        <xdr:cNvPicPr/>
      </xdr:nvPicPr>
      <xdr:blipFill>
        <a:blip r:embed="rId518"/>
        <a:stretch/>
      </xdr:blipFill>
      <xdr:spPr>
        <a:xfrm>
          <a:off x="471240" y="65081880"/>
          <a:ext cx="10951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857</xdr:row>
      <xdr:rowOff>38160</xdr:rowOff>
    </xdr:from>
    <xdr:to>
      <xdr:col>1</xdr:col>
      <xdr:colOff>1190520</xdr:colOff>
      <xdr:row>857</xdr:row>
      <xdr:rowOff>1400040</xdr:rowOff>
    </xdr:to>
    <xdr:pic>
      <xdr:nvPicPr>
        <xdr:cNvPr id="519" name="Рисунок 642" descr="9785912827105.jpg"/>
        <xdr:cNvPicPr/>
      </xdr:nvPicPr>
      <xdr:blipFill>
        <a:blip r:embed="rId519"/>
        <a:stretch/>
      </xdr:blipFill>
      <xdr:spPr>
        <a:xfrm>
          <a:off x="471240" y="1076008320"/>
          <a:ext cx="10951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60</xdr:row>
      <xdr:rowOff>9360</xdr:rowOff>
    </xdr:from>
    <xdr:to>
      <xdr:col>1</xdr:col>
      <xdr:colOff>1228680</xdr:colOff>
      <xdr:row>60</xdr:row>
      <xdr:rowOff>1409040</xdr:rowOff>
    </xdr:to>
    <xdr:pic>
      <xdr:nvPicPr>
        <xdr:cNvPr id="520" name="Рисунок 643" descr="9785912827013.jpg"/>
        <xdr:cNvPicPr/>
      </xdr:nvPicPr>
      <xdr:blipFill>
        <a:blip r:embed="rId520"/>
        <a:stretch/>
      </xdr:blipFill>
      <xdr:spPr>
        <a:xfrm>
          <a:off x="471240" y="66510360"/>
          <a:ext cx="113328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127800</xdr:colOff>
      <xdr:row>858</xdr:row>
      <xdr:rowOff>19080</xdr:rowOff>
    </xdr:from>
    <xdr:to>
      <xdr:col>1</xdr:col>
      <xdr:colOff>1251360</xdr:colOff>
      <xdr:row>858</xdr:row>
      <xdr:rowOff>1390320</xdr:rowOff>
    </xdr:to>
    <xdr:pic>
      <xdr:nvPicPr>
        <xdr:cNvPr id="521" name="Рисунок 644" descr="9785912828607.jpg"/>
        <xdr:cNvPicPr/>
      </xdr:nvPicPr>
      <xdr:blipFill>
        <a:blip r:embed="rId521"/>
        <a:stretch/>
      </xdr:blipFill>
      <xdr:spPr>
        <a:xfrm>
          <a:off x="503640" y="1077408360"/>
          <a:ext cx="112356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61</xdr:row>
      <xdr:rowOff>9360</xdr:rowOff>
    </xdr:from>
    <xdr:to>
      <xdr:col>1</xdr:col>
      <xdr:colOff>1218960</xdr:colOff>
      <xdr:row>61</xdr:row>
      <xdr:rowOff>1371240</xdr:rowOff>
    </xdr:to>
    <xdr:pic>
      <xdr:nvPicPr>
        <xdr:cNvPr id="522" name="Рисунок 646" descr="9785912828621.jpg"/>
        <xdr:cNvPicPr/>
      </xdr:nvPicPr>
      <xdr:blipFill>
        <a:blip r:embed="rId522"/>
        <a:stretch/>
      </xdr:blipFill>
      <xdr:spPr>
        <a:xfrm>
          <a:off x="480600" y="67929480"/>
          <a:ext cx="11142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62</xdr:row>
      <xdr:rowOff>38160</xdr:rowOff>
    </xdr:from>
    <xdr:to>
      <xdr:col>1</xdr:col>
      <xdr:colOff>1228320</xdr:colOff>
      <xdr:row>62</xdr:row>
      <xdr:rowOff>1400040</xdr:rowOff>
    </xdr:to>
    <xdr:pic>
      <xdr:nvPicPr>
        <xdr:cNvPr id="523" name="Рисунок 647" descr="9785912828546.jpg"/>
        <xdr:cNvPicPr/>
      </xdr:nvPicPr>
      <xdr:blipFill>
        <a:blip r:embed="rId523"/>
        <a:stretch/>
      </xdr:blipFill>
      <xdr:spPr>
        <a:xfrm>
          <a:off x="509040" y="69377760"/>
          <a:ext cx="10951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63</xdr:row>
      <xdr:rowOff>9360</xdr:rowOff>
    </xdr:from>
    <xdr:to>
      <xdr:col>1</xdr:col>
      <xdr:colOff>1238040</xdr:colOff>
      <xdr:row>63</xdr:row>
      <xdr:rowOff>1409040</xdr:rowOff>
    </xdr:to>
    <xdr:pic>
      <xdr:nvPicPr>
        <xdr:cNvPr id="524" name="Рисунок 648" descr="9785912828515.jpg"/>
        <xdr:cNvPicPr/>
      </xdr:nvPicPr>
      <xdr:blipFill>
        <a:blip r:embed="rId524"/>
        <a:stretch/>
      </xdr:blipFill>
      <xdr:spPr>
        <a:xfrm>
          <a:off x="518760" y="70768080"/>
          <a:ext cx="10951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64</xdr:row>
      <xdr:rowOff>19080</xdr:rowOff>
    </xdr:from>
    <xdr:to>
      <xdr:col>1</xdr:col>
      <xdr:colOff>1228680</xdr:colOff>
      <xdr:row>64</xdr:row>
      <xdr:rowOff>1390320</xdr:rowOff>
    </xdr:to>
    <xdr:pic>
      <xdr:nvPicPr>
        <xdr:cNvPr id="525" name="Рисунок 649" descr="9785912827044.jpg"/>
        <xdr:cNvPicPr/>
      </xdr:nvPicPr>
      <xdr:blipFill>
        <a:blip r:embed="rId525"/>
        <a:stretch/>
      </xdr:blipFill>
      <xdr:spPr>
        <a:xfrm>
          <a:off x="490320" y="72196920"/>
          <a:ext cx="11142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114120</xdr:colOff>
      <xdr:row>860</xdr:row>
      <xdr:rowOff>9360</xdr:rowOff>
    </xdr:from>
    <xdr:to>
      <xdr:col>1</xdr:col>
      <xdr:colOff>1161360</xdr:colOff>
      <xdr:row>860</xdr:row>
      <xdr:rowOff>1371240</xdr:rowOff>
    </xdr:to>
    <xdr:pic>
      <xdr:nvPicPr>
        <xdr:cNvPr id="526" name="Рисунок 652" descr="9785912826993.jpg"/>
        <xdr:cNvPicPr/>
      </xdr:nvPicPr>
      <xdr:blipFill>
        <a:blip r:embed="rId526"/>
        <a:stretch/>
      </xdr:blipFill>
      <xdr:spPr>
        <a:xfrm>
          <a:off x="489960" y="1080237240"/>
          <a:ext cx="104724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923</xdr:row>
      <xdr:rowOff>19080</xdr:rowOff>
    </xdr:from>
    <xdr:to>
      <xdr:col>1</xdr:col>
      <xdr:colOff>1228320</xdr:colOff>
      <xdr:row>923</xdr:row>
      <xdr:rowOff>1399680</xdr:rowOff>
    </xdr:to>
    <xdr:pic>
      <xdr:nvPicPr>
        <xdr:cNvPr id="527" name="Рисунок 785" descr="9785912821073.jpg"/>
        <xdr:cNvPicPr/>
      </xdr:nvPicPr>
      <xdr:blipFill>
        <a:blip r:embed="rId527"/>
        <a:stretch/>
      </xdr:blipFill>
      <xdr:spPr>
        <a:xfrm>
          <a:off x="518760" y="1166476680"/>
          <a:ext cx="10854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109440</xdr:colOff>
      <xdr:row>885</xdr:row>
      <xdr:rowOff>19080</xdr:rowOff>
    </xdr:from>
    <xdr:to>
      <xdr:col>1</xdr:col>
      <xdr:colOff>1194840</xdr:colOff>
      <xdr:row>885</xdr:row>
      <xdr:rowOff>1419120</xdr:rowOff>
    </xdr:to>
    <xdr:pic>
      <xdr:nvPicPr>
        <xdr:cNvPr id="528" name="Рисунок 790" descr="9785912827754.jpg"/>
        <xdr:cNvPicPr/>
      </xdr:nvPicPr>
      <xdr:blipFill>
        <a:blip r:embed="rId528"/>
        <a:stretch/>
      </xdr:blipFill>
      <xdr:spPr>
        <a:xfrm>
          <a:off x="485280" y="1113489000"/>
          <a:ext cx="1085400" cy="1400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119160</xdr:colOff>
      <xdr:row>887</xdr:row>
      <xdr:rowOff>28440</xdr:rowOff>
    </xdr:from>
    <xdr:to>
      <xdr:col>1</xdr:col>
      <xdr:colOff>1204560</xdr:colOff>
      <xdr:row>887</xdr:row>
      <xdr:rowOff>1418760</xdr:rowOff>
    </xdr:to>
    <xdr:pic>
      <xdr:nvPicPr>
        <xdr:cNvPr id="529" name="Рисунок 795" descr="9785912827785.jpg"/>
        <xdr:cNvPicPr/>
      </xdr:nvPicPr>
      <xdr:blipFill>
        <a:blip r:embed="rId529"/>
        <a:stretch/>
      </xdr:blipFill>
      <xdr:spPr>
        <a:xfrm>
          <a:off x="495000" y="1116336960"/>
          <a:ext cx="1085400" cy="13903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883</xdr:row>
      <xdr:rowOff>0</xdr:rowOff>
    </xdr:from>
    <xdr:to>
      <xdr:col>1</xdr:col>
      <xdr:colOff>1209240</xdr:colOff>
      <xdr:row>883</xdr:row>
      <xdr:rowOff>1399680</xdr:rowOff>
    </xdr:to>
    <xdr:pic>
      <xdr:nvPicPr>
        <xdr:cNvPr id="530" name="Рисунок 961" descr="9785912821394.jpg"/>
        <xdr:cNvPicPr/>
      </xdr:nvPicPr>
      <xdr:blipFill>
        <a:blip r:embed="rId530"/>
        <a:stretch/>
      </xdr:blipFill>
      <xdr:spPr>
        <a:xfrm>
          <a:off x="547200" y="1110631680"/>
          <a:ext cx="103788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886</xdr:row>
      <xdr:rowOff>35640</xdr:rowOff>
    </xdr:from>
    <xdr:to>
      <xdr:col>1</xdr:col>
      <xdr:colOff>1199520</xdr:colOff>
      <xdr:row>886</xdr:row>
      <xdr:rowOff>1380600</xdr:rowOff>
    </xdr:to>
    <xdr:pic>
      <xdr:nvPicPr>
        <xdr:cNvPr id="531" name="Рисунок 791" descr="9785912824074.jpg"/>
        <xdr:cNvPicPr/>
      </xdr:nvPicPr>
      <xdr:blipFill>
        <a:blip r:embed="rId531"/>
        <a:stretch/>
      </xdr:blipFill>
      <xdr:spPr>
        <a:xfrm>
          <a:off x="509040" y="1114924680"/>
          <a:ext cx="1066320" cy="13449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884</xdr:row>
      <xdr:rowOff>0</xdr:rowOff>
    </xdr:from>
    <xdr:to>
      <xdr:col>1</xdr:col>
      <xdr:colOff>1247400</xdr:colOff>
      <xdr:row>884</xdr:row>
      <xdr:rowOff>1371240</xdr:rowOff>
    </xdr:to>
    <xdr:pic>
      <xdr:nvPicPr>
        <xdr:cNvPr id="532" name="Рисунок 788" descr="9785912824906.jpg"/>
        <xdr:cNvPicPr/>
      </xdr:nvPicPr>
      <xdr:blipFill>
        <a:blip r:embed="rId532"/>
        <a:stretch/>
      </xdr:blipFill>
      <xdr:spPr>
        <a:xfrm>
          <a:off x="547200" y="1112050800"/>
          <a:ext cx="10760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888</xdr:row>
      <xdr:rowOff>28440</xdr:rowOff>
    </xdr:from>
    <xdr:to>
      <xdr:col>1</xdr:col>
      <xdr:colOff>1218960</xdr:colOff>
      <xdr:row>888</xdr:row>
      <xdr:rowOff>1419120</xdr:rowOff>
    </xdr:to>
    <xdr:pic>
      <xdr:nvPicPr>
        <xdr:cNvPr id="533" name="Рисунок 798" descr="9785912825224.jpg"/>
        <xdr:cNvPicPr/>
      </xdr:nvPicPr>
      <xdr:blipFill>
        <a:blip r:embed="rId533"/>
        <a:stretch/>
      </xdr:blipFill>
      <xdr:spPr>
        <a:xfrm>
          <a:off x="518760" y="1117756080"/>
          <a:ext cx="1076040" cy="1390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889</xdr:row>
      <xdr:rowOff>28440</xdr:rowOff>
    </xdr:from>
    <xdr:to>
      <xdr:col>1</xdr:col>
      <xdr:colOff>1209240</xdr:colOff>
      <xdr:row>889</xdr:row>
      <xdr:rowOff>1390320</xdr:rowOff>
    </xdr:to>
    <xdr:pic>
      <xdr:nvPicPr>
        <xdr:cNvPr id="534" name="Рисунок 800" descr="9785912828935.jpg"/>
        <xdr:cNvPicPr/>
      </xdr:nvPicPr>
      <xdr:blipFill>
        <a:blip r:embed="rId534"/>
        <a:stretch/>
      </xdr:blipFill>
      <xdr:spPr>
        <a:xfrm>
          <a:off x="547200" y="1119175200"/>
          <a:ext cx="103788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922</xdr:row>
      <xdr:rowOff>0</xdr:rowOff>
    </xdr:from>
    <xdr:to>
      <xdr:col>1</xdr:col>
      <xdr:colOff>1199880</xdr:colOff>
      <xdr:row>922</xdr:row>
      <xdr:rowOff>1399680</xdr:rowOff>
    </xdr:to>
    <xdr:pic>
      <xdr:nvPicPr>
        <xdr:cNvPr id="535" name="Рисунок 802" descr="9785912824890.jpg"/>
        <xdr:cNvPicPr/>
      </xdr:nvPicPr>
      <xdr:blipFill>
        <a:blip r:embed="rId535"/>
        <a:stretch/>
      </xdr:blipFill>
      <xdr:spPr>
        <a:xfrm>
          <a:off x="518760" y="1165038480"/>
          <a:ext cx="105696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891</xdr:row>
      <xdr:rowOff>9360</xdr:rowOff>
    </xdr:from>
    <xdr:to>
      <xdr:col>1</xdr:col>
      <xdr:colOff>1218600</xdr:colOff>
      <xdr:row>891</xdr:row>
      <xdr:rowOff>1380600</xdr:rowOff>
    </xdr:to>
    <xdr:pic>
      <xdr:nvPicPr>
        <xdr:cNvPr id="536" name="Рисунок 804" descr="9785912829079.jpg"/>
        <xdr:cNvPicPr/>
      </xdr:nvPicPr>
      <xdr:blipFill>
        <a:blip r:embed="rId536"/>
        <a:stretch/>
      </xdr:blipFill>
      <xdr:spPr>
        <a:xfrm>
          <a:off x="547200" y="1121994720"/>
          <a:ext cx="10472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892</xdr:row>
      <xdr:rowOff>9360</xdr:rowOff>
    </xdr:from>
    <xdr:to>
      <xdr:col>1</xdr:col>
      <xdr:colOff>1199880</xdr:colOff>
      <xdr:row>892</xdr:row>
      <xdr:rowOff>1409040</xdr:rowOff>
    </xdr:to>
    <xdr:pic>
      <xdr:nvPicPr>
        <xdr:cNvPr id="537" name="Рисунок 805" descr="9785912825248.jpg"/>
        <xdr:cNvPicPr/>
      </xdr:nvPicPr>
      <xdr:blipFill>
        <a:blip r:embed="rId537"/>
        <a:stretch/>
      </xdr:blipFill>
      <xdr:spPr>
        <a:xfrm>
          <a:off x="518760" y="1123413840"/>
          <a:ext cx="105696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893</xdr:row>
      <xdr:rowOff>9360</xdr:rowOff>
    </xdr:from>
    <xdr:to>
      <xdr:col>1</xdr:col>
      <xdr:colOff>1199880</xdr:colOff>
      <xdr:row>893</xdr:row>
      <xdr:rowOff>1409040</xdr:rowOff>
    </xdr:to>
    <xdr:pic>
      <xdr:nvPicPr>
        <xdr:cNvPr id="538" name="Рисунок 807" descr="9785912824944.jpg"/>
        <xdr:cNvPicPr/>
      </xdr:nvPicPr>
      <xdr:blipFill>
        <a:blip r:embed="rId538"/>
        <a:stretch/>
      </xdr:blipFill>
      <xdr:spPr>
        <a:xfrm>
          <a:off x="518760" y="1124832960"/>
          <a:ext cx="105696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897</xdr:row>
      <xdr:rowOff>9360</xdr:rowOff>
    </xdr:from>
    <xdr:to>
      <xdr:col>1</xdr:col>
      <xdr:colOff>1180440</xdr:colOff>
      <xdr:row>897</xdr:row>
      <xdr:rowOff>1409040</xdr:rowOff>
    </xdr:to>
    <xdr:pic>
      <xdr:nvPicPr>
        <xdr:cNvPr id="539" name="Рисунок 811" descr="9785912823138.jpg"/>
        <xdr:cNvPicPr/>
      </xdr:nvPicPr>
      <xdr:blipFill>
        <a:blip r:embed="rId539"/>
        <a:stretch/>
      </xdr:blipFill>
      <xdr:spPr>
        <a:xfrm>
          <a:off x="509040" y="1130510160"/>
          <a:ext cx="104724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898</xdr:row>
      <xdr:rowOff>9360</xdr:rowOff>
    </xdr:from>
    <xdr:to>
      <xdr:col>1</xdr:col>
      <xdr:colOff>1199520</xdr:colOff>
      <xdr:row>898</xdr:row>
      <xdr:rowOff>1419120</xdr:rowOff>
    </xdr:to>
    <xdr:pic>
      <xdr:nvPicPr>
        <xdr:cNvPr id="540" name="Рисунок 815" descr="9785912828973.jpg"/>
        <xdr:cNvPicPr/>
      </xdr:nvPicPr>
      <xdr:blipFill>
        <a:blip r:embed="rId540"/>
        <a:stretch/>
      </xdr:blipFill>
      <xdr:spPr>
        <a:xfrm>
          <a:off x="509040" y="1131929280"/>
          <a:ext cx="1066320" cy="14097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899</xdr:row>
      <xdr:rowOff>19080</xdr:rowOff>
    </xdr:from>
    <xdr:to>
      <xdr:col>1</xdr:col>
      <xdr:colOff>1199520</xdr:colOff>
      <xdr:row>899</xdr:row>
      <xdr:rowOff>1418760</xdr:rowOff>
    </xdr:to>
    <xdr:pic>
      <xdr:nvPicPr>
        <xdr:cNvPr id="541" name="Рисунок 818" descr="9785912826085.jpg"/>
        <xdr:cNvPicPr/>
      </xdr:nvPicPr>
      <xdr:blipFill>
        <a:blip r:embed="rId541"/>
        <a:stretch/>
      </xdr:blipFill>
      <xdr:spPr>
        <a:xfrm>
          <a:off x="509040" y="1133358120"/>
          <a:ext cx="10663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928</xdr:row>
      <xdr:rowOff>0</xdr:rowOff>
    </xdr:from>
    <xdr:to>
      <xdr:col>1</xdr:col>
      <xdr:colOff>1190160</xdr:colOff>
      <xdr:row>928</xdr:row>
      <xdr:rowOff>1399680</xdr:rowOff>
    </xdr:to>
    <xdr:pic>
      <xdr:nvPicPr>
        <xdr:cNvPr id="542" name="Рисунок 819" descr="9785912828966.jpg"/>
        <xdr:cNvPicPr/>
      </xdr:nvPicPr>
      <xdr:blipFill>
        <a:blip r:embed="rId542"/>
        <a:stretch/>
      </xdr:blipFill>
      <xdr:spPr>
        <a:xfrm>
          <a:off x="509040" y="1173553560"/>
          <a:ext cx="105696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900</xdr:row>
      <xdr:rowOff>9360</xdr:rowOff>
    </xdr:from>
    <xdr:to>
      <xdr:col>1</xdr:col>
      <xdr:colOff>1199880</xdr:colOff>
      <xdr:row>900</xdr:row>
      <xdr:rowOff>1380600</xdr:rowOff>
    </xdr:to>
    <xdr:pic>
      <xdr:nvPicPr>
        <xdr:cNvPr id="543" name="Рисунок 821" descr="9785912828980.jpg"/>
        <xdr:cNvPicPr/>
      </xdr:nvPicPr>
      <xdr:blipFill>
        <a:blip r:embed="rId543"/>
        <a:stretch/>
      </xdr:blipFill>
      <xdr:spPr>
        <a:xfrm>
          <a:off x="518760" y="1134767520"/>
          <a:ext cx="105696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894</xdr:row>
      <xdr:rowOff>19080</xdr:rowOff>
    </xdr:from>
    <xdr:to>
      <xdr:col>1</xdr:col>
      <xdr:colOff>1180440</xdr:colOff>
      <xdr:row>894</xdr:row>
      <xdr:rowOff>1390320</xdr:rowOff>
    </xdr:to>
    <xdr:pic>
      <xdr:nvPicPr>
        <xdr:cNvPr id="544" name="Рисунок 967" descr="9785912826467.jpg"/>
        <xdr:cNvPicPr/>
      </xdr:nvPicPr>
      <xdr:blipFill>
        <a:blip r:embed="rId544"/>
        <a:stretch/>
      </xdr:blipFill>
      <xdr:spPr>
        <a:xfrm>
          <a:off x="509040" y="1126262160"/>
          <a:ext cx="10472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890</xdr:row>
      <xdr:rowOff>0</xdr:rowOff>
    </xdr:from>
    <xdr:to>
      <xdr:col>1</xdr:col>
      <xdr:colOff>1199520</xdr:colOff>
      <xdr:row>890</xdr:row>
      <xdr:rowOff>1399680</xdr:rowOff>
    </xdr:to>
    <xdr:pic>
      <xdr:nvPicPr>
        <xdr:cNvPr id="545" name="Рисунок 801" descr="9785912820700.jpg"/>
        <xdr:cNvPicPr/>
      </xdr:nvPicPr>
      <xdr:blipFill>
        <a:blip r:embed="rId545"/>
        <a:stretch/>
      </xdr:blipFill>
      <xdr:spPr>
        <a:xfrm>
          <a:off x="509040" y="1120566240"/>
          <a:ext cx="10663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895</xdr:row>
      <xdr:rowOff>9360</xdr:rowOff>
    </xdr:from>
    <xdr:to>
      <xdr:col>1</xdr:col>
      <xdr:colOff>1190160</xdr:colOff>
      <xdr:row>895</xdr:row>
      <xdr:rowOff>1409040</xdr:rowOff>
    </xdr:to>
    <xdr:pic>
      <xdr:nvPicPr>
        <xdr:cNvPr id="546" name="Рисунок 968" descr="9785912821370.jpg"/>
        <xdr:cNvPicPr/>
      </xdr:nvPicPr>
      <xdr:blipFill>
        <a:blip r:embed="rId546"/>
        <a:stretch/>
      </xdr:blipFill>
      <xdr:spPr>
        <a:xfrm>
          <a:off x="509040" y="1127671560"/>
          <a:ext cx="105696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896</xdr:row>
      <xdr:rowOff>19080</xdr:rowOff>
    </xdr:from>
    <xdr:to>
      <xdr:col>1</xdr:col>
      <xdr:colOff>1190160</xdr:colOff>
      <xdr:row>896</xdr:row>
      <xdr:rowOff>1390320</xdr:rowOff>
    </xdr:to>
    <xdr:pic>
      <xdr:nvPicPr>
        <xdr:cNvPr id="547" name="Рисунок 809" descr="9785912823909.jpg"/>
        <xdr:cNvPicPr/>
      </xdr:nvPicPr>
      <xdr:blipFill>
        <a:blip r:embed="rId547"/>
        <a:stretch/>
      </xdr:blipFill>
      <xdr:spPr>
        <a:xfrm>
          <a:off x="480600" y="1129100400"/>
          <a:ext cx="10854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901</xdr:row>
      <xdr:rowOff>9360</xdr:rowOff>
    </xdr:from>
    <xdr:to>
      <xdr:col>1</xdr:col>
      <xdr:colOff>1190160</xdr:colOff>
      <xdr:row>901</xdr:row>
      <xdr:rowOff>1418760</xdr:rowOff>
    </xdr:to>
    <xdr:pic>
      <xdr:nvPicPr>
        <xdr:cNvPr id="548" name="Рисунок 824" descr="9785912827778.jpg"/>
        <xdr:cNvPicPr/>
      </xdr:nvPicPr>
      <xdr:blipFill>
        <a:blip r:embed="rId548"/>
        <a:stretch/>
      </xdr:blipFill>
      <xdr:spPr>
        <a:xfrm>
          <a:off x="547200" y="1136187000"/>
          <a:ext cx="1018800" cy="1409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901</xdr:row>
      <xdr:rowOff>1409760</xdr:rowOff>
    </xdr:from>
    <xdr:to>
      <xdr:col>1</xdr:col>
      <xdr:colOff>1199880</xdr:colOff>
      <xdr:row>901</xdr:row>
      <xdr:rowOff>1418760</xdr:rowOff>
    </xdr:to>
    <xdr:pic>
      <xdr:nvPicPr>
        <xdr:cNvPr id="549" name="Рисунок 825" descr="9785912827747.jpg"/>
        <xdr:cNvPicPr/>
      </xdr:nvPicPr>
      <xdr:blipFill>
        <a:blip r:embed="rId549"/>
        <a:stretch/>
      </xdr:blipFill>
      <xdr:spPr>
        <a:xfrm>
          <a:off x="547200" y="1137587400"/>
          <a:ext cx="1028520" cy="90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902</xdr:row>
      <xdr:rowOff>0</xdr:rowOff>
    </xdr:from>
    <xdr:to>
      <xdr:col>1</xdr:col>
      <xdr:colOff>1161720</xdr:colOff>
      <xdr:row>902</xdr:row>
      <xdr:rowOff>1399680</xdr:rowOff>
    </xdr:to>
    <xdr:pic>
      <xdr:nvPicPr>
        <xdr:cNvPr id="550" name="Рисунок 830" descr="9785912827761.jpg"/>
        <xdr:cNvPicPr/>
      </xdr:nvPicPr>
      <xdr:blipFill>
        <a:blip r:embed="rId550"/>
        <a:stretch/>
      </xdr:blipFill>
      <xdr:spPr>
        <a:xfrm>
          <a:off x="518760" y="1137596760"/>
          <a:ext cx="101880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903</xdr:row>
      <xdr:rowOff>0</xdr:rowOff>
    </xdr:from>
    <xdr:to>
      <xdr:col>1</xdr:col>
      <xdr:colOff>1199520</xdr:colOff>
      <xdr:row>903</xdr:row>
      <xdr:rowOff>1399680</xdr:rowOff>
    </xdr:to>
    <xdr:pic>
      <xdr:nvPicPr>
        <xdr:cNvPr id="551" name="Рисунок 831" descr="9785912820465.jpg"/>
        <xdr:cNvPicPr/>
      </xdr:nvPicPr>
      <xdr:blipFill>
        <a:blip r:embed="rId551"/>
        <a:stretch/>
      </xdr:blipFill>
      <xdr:spPr>
        <a:xfrm>
          <a:off x="509040" y="1139015880"/>
          <a:ext cx="10663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904</xdr:row>
      <xdr:rowOff>28440</xdr:rowOff>
    </xdr:from>
    <xdr:to>
      <xdr:col>1</xdr:col>
      <xdr:colOff>1218960</xdr:colOff>
      <xdr:row>904</xdr:row>
      <xdr:rowOff>1418760</xdr:rowOff>
    </xdr:to>
    <xdr:pic>
      <xdr:nvPicPr>
        <xdr:cNvPr id="552" name="Рисунок 832" descr="9785912823121.jpg"/>
        <xdr:cNvPicPr/>
      </xdr:nvPicPr>
      <xdr:blipFill>
        <a:blip r:embed="rId552"/>
        <a:stretch/>
      </xdr:blipFill>
      <xdr:spPr>
        <a:xfrm>
          <a:off x="518760" y="1140463800"/>
          <a:ext cx="1076040" cy="13903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905</xdr:row>
      <xdr:rowOff>9360</xdr:rowOff>
    </xdr:from>
    <xdr:to>
      <xdr:col>1</xdr:col>
      <xdr:colOff>1199520</xdr:colOff>
      <xdr:row>905</xdr:row>
      <xdr:rowOff>1389960</xdr:rowOff>
    </xdr:to>
    <xdr:pic>
      <xdr:nvPicPr>
        <xdr:cNvPr id="553" name="Рисунок 833" descr="9785912822384.jpg"/>
        <xdr:cNvPicPr/>
      </xdr:nvPicPr>
      <xdr:blipFill>
        <a:blip r:embed="rId553"/>
        <a:stretch/>
      </xdr:blipFill>
      <xdr:spPr>
        <a:xfrm>
          <a:off x="509040" y="1141863840"/>
          <a:ext cx="10663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906</xdr:row>
      <xdr:rowOff>0</xdr:rowOff>
    </xdr:from>
    <xdr:to>
      <xdr:col>1</xdr:col>
      <xdr:colOff>1218600</xdr:colOff>
      <xdr:row>906</xdr:row>
      <xdr:rowOff>1380600</xdr:rowOff>
    </xdr:to>
    <xdr:pic>
      <xdr:nvPicPr>
        <xdr:cNvPr id="554" name="Рисунок 834" descr="9785912826498.jpg"/>
        <xdr:cNvPicPr/>
      </xdr:nvPicPr>
      <xdr:blipFill>
        <a:blip r:embed="rId554"/>
        <a:stretch/>
      </xdr:blipFill>
      <xdr:spPr>
        <a:xfrm>
          <a:off x="509040" y="1143273600"/>
          <a:ext cx="10854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907</xdr:row>
      <xdr:rowOff>38160</xdr:rowOff>
    </xdr:from>
    <xdr:to>
      <xdr:col>1</xdr:col>
      <xdr:colOff>1199880</xdr:colOff>
      <xdr:row>907</xdr:row>
      <xdr:rowOff>1418760</xdr:rowOff>
    </xdr:to>
    <xdr:pic>
      <xdr:nvPicPr>
        <xdr:cNvPr id="555" name="Рисунок 836" descr="9785912820991.jpg"/>
        <xdr:cNvPicPr/>
      </xdr:nvPicPr>
      <xdr:blipFill>
        <a:blip r:embed="rId555"/>
        <a:stretch/>
      </xdr:blipFill>
      <xdr:spPr>
        <a:xfrm>
          <a:off x="480600" y="1144731240"/>
          <a:ext cx="109512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908</xdr:row>
      <xdr:rowOff>38160</xdr:rowOff>
    </xdr:from>
    <xdr:to>
      <xdr:col>1</xdr:col>
      <xdr:colOff>1161720</xdr:colOff>
      <xdr:row>908</xdr:row>
      <xdr:rowOff>1418760</xdr:rowOff>
    </xdr:to>
    <xdr:pic>
      <xdr:nvPicPr>
        <xdr:cNvPr id="556" name="Рисунок 840" descr="9785912827730.jpg"/>
        <xdr:cNvPicPr/>
      </xdr:nvPicPr>
      <xdr:blipFill>
        <a:blip r:embed="rId556"/>
        <a:stretch/>
      </xdr:blipFill>
      <xdr:spPr>
        <a:xfrm>
          <a:off x="490320" y="1146150360"/>
          <a:ext cx="104724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909</xdr:row>
      <xdr:rowOff>19080</xdr:rowOff>
    </xdr:from>
    <xdr:to>
      <xdr:col>1</xdr:col>
      <xdr:colOff>1218960</xdr:colOff>
      <xdr:row>910</xdr:row>
      <xdr:rowOff>9360</xdr:rowOff>
    </xdr:to>
    <xdr:pic>
      <xdr:nvPicPr>
        <xdr:cNvPr id="557" name="Рисунок 853" descr="9785912828928.jpg"/>
        <xdr:cNvPicPr/>
      </xdr:nvPicPr>
      <xdr:blipFill>
        <a:blip r:embed="rId557"/>
        <a:stretch/>
      </xdr:blipFill>
      <xdr:spPr>
        <a:xfrm>
          <a:off x="518760" y="1147550400"/>
          <a:ext cx="1076040" cy="1409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910</xdr:row>
      <xdr:rowOff>28440</xdr:rowOff>
    </xdr:from>
    <xdr:to>
      <xdr:col>1</xdr:col>
      <xdr:colOff>1228320</xdr:colOff>
      <xdr:row>910</xdr:row>
      <xdr:rowOff>1418760</xdr:rowOff>
    </xdr:to>
    <xdr:pic>
      <xdr:nvPicPr>
        <xdr:cNvPr id="558" name="Рисунок 854" descr="9785912822117.jpg"/>
        <xdr:cNvPicPr/>
      </xdr:nvPicPr>
      <xdr:blipFill>
        <a:blip r:embed="rId558"/>
        <a:stretch/>
      </xdr:blipFill>
      <xdr:spPr>
        <a:xfrm>
          <a:off x="547200" y="1148978880"/>
          <a:ext cx="1056960" cy="13903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911</xdr:row>
      <xdr:rowOff>9360</xdr:rowOff>
    </xdr:from>
    <xdr:to>
      <xdr:col>1</xdr:col>
      <xdr:colOff>1238040</xdr:colOff>
      <xdr:row>911</xdr:row>
      <xdr:rowOff>1389960</xdr:rowOff>
    </xdr:to>
    <xdr:pic>
      <xdr:nvPicPr>
        <xdr:cNvPr id="559" name="Рисунок 855" descr="9785912822124.jpg"/>
        <xdr:cNvPicPr/>
      </xdr:nvPicPr>
      <xdr:blipFill>
        <a:blip r:embed="rId559"/>
        <a:stretch/>
      </xdr:blipFill>
      <xdr:spPr>
        <a:xfrm>
          <a:off x="556920" y="1150379280"/>
          <a:ext cx="105696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912</xdr:row>
      <xdr:rowOff>0</xdr:rowOff>
    </xdr:from>
    <xdr:to>
      <xdr:col>1</xdr:col>
      <xdr:colOff>1238040</xdr:colOff>
      <xdr:row>912</xdr:row>
      <xdr:rowOff>1380600</xdr:rowOff>
    </xdr:to>
    <xdr:pic>
      <xdr:nvPicPr>
        <xdr:cNvPr id="560" name="Рисунок 856" descr="9785912824708.jpg"/>
        <xdr:cNvPicPr/>
      </xdr:nvPicPr>
      <xdr:blipFill>
        <a:blip r:embed="rId560"/>
        <a:stretch/>
      </xdr:blipFill>
      <xdr:spPr>
        <a:xfrm>
          <a:off x="556920" y="1151789040"/>
          <a:ext cx="105696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913</xdr:row>
      <xdr:rowOff>57240</xdr:rowOff>
    </xdr:from>
    <xdr:to>
      <xdr:col>1</xdr:col>
      <xdr:colOff>1190160</xdr:colOff>
      <xdr:row>913</xdr:row>
      <xdr:rowOff>1418760</xdr:rowOff>
    </xdr:to>
    <xdr:pic>
      <xdr:nvPicPr>
        <xdr:cNvPr id="561" name="Рисунок 857" descr="9785912822155.jpg"/>
        <xdr:cNvPicPr/>
      </xdr:nvPicPr>
      <xdr:blipFill>
        <a:blip r:embed="rId561"/>
        <a:stretch/>
      </xdr:blipFill>
      <xdr:spPr>
        <a:xfrm>
          <a:off x="509040" y="1153265400"/>
          <a:ext cx="1056960" cy="13615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914</xdr:row>
      <xdr:rowOff>9360</xdr:rowOff>
    </xdr:from>
    <xdr:to>
      <xdr:col>1</xdr:col>
      <xdr:colOff>1199520</xdr:colOff>
      <xdr:row>914</xdr:row>
      <xdr:rowOff>1409040</xdr:rowOff>
    </xdr:to>
    <xdr:pic>
      <xdr:nvPicPr>
        <xdr:cNvPr id="562" name="Рисунок 858" descr="9785912824968.jpg"/>
        <xdr:cNvPicPr/>
      </xdr:nvPicPr>
      <xdr:blipFill>
        <a:blip r:embed="rId562"/>
        <a:stretch/>
      </xdr:blipFill>
      <xdr:spPr>
        <a:xfrm>
          <a:off x="509040" y="1154637000"/>
          <a:ext cx="10663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26280</xdr:colOff>
      <xdr:row>77</xdr:row>
      <xdr:rowOff>38160</xdr:rowOff>
    </xdr:from>
    <xdr:to>
      <xdr:col>1</xdr:col>
      <xdr:colOff>1273680</xdr:colOff>
      <xdr:row>77</xdr:row>
      <xdr:rowOff>894960</xdr:rowOff>
    </xdr:to>
    <xdr:pic>
      <xdr:nvPicPr>
        <xdr:cNvPr id="563" name="Рисунок 865" descr="БелАЗ штамп 24 эл.jpg"/>
        <xdr:cNvPicPr/>
      </xdr:nvPicPr>
      <xdr:blipFill>
        <a:blip r:embed="rId563"/>
        <a:stretch/>
      </xdr:blipFill>
      <xdr:spPr>
        <a:xfrm>
          <a:off x="402120" y="88970400"/>
          <a:ext cx="1247400" cy="856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79</xdr:row>
      <xdr:rowOff>16560</xdr:rowOff>
    </xdr:from>
    <xdr:to>
      <xdr:col>1</xdr:col>
      <xdr:colOff>1362600</xdr:colOff>
      <xdr:row>79</xdr:row>
      <xdr:rowOff>873360</xdr:rowOff>
    </xdr:to>
    <xdr:pic>
      <xdr:nvPicPr>
        <xdr:cNvPr id="564" name="Рисунок 866" descr="Два медвежонка штамп 24 эл.jpg"/>
        <xdr:cNvPicPr/>
      </xdr:nvPicPr>
      <xdr:blipFill>
        <a:blip r:embed="rId564"/>
        <a:stretch/>
      </xdr:blipFill>
      <xdr:spPr>
        <a:xfrm>
          <a:off x="414000" y="91187280"/>
          <a:ext cx="1324440" cy="856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23760</xdr:colOff>
      <xdr:row>80</xdr:row>
      <xdr:rowOff>33480</xdr:rowOff>
    </xdr:from>
    <xdr:to>
      <xdr:col>1</xdr:col>
      <xdr:colOff>1261800</xdr:colOff>
      <xdr:row>80</xdr:row>
      <xdr:rowOff>890280</xdr:rowOff>
    </xdr:to>
    <xdr:pic>
      <xdr:nvPicPr>
        <xdr:cNvPr id="565" name="Рисунок 867" descr="Джип штамп 24 эл.jpg"/>
        <xdr:cNvPicPr/>
      </xdr:nvPicPr>
      <xdr:blipFill>
        <a:blip r:embed="rId565"/>
        <a:stretch/>
      </xdr:blipFill>
      <xdr:spPr>
        <a:xfrm>
          <a:off x="399600" y="92090160"/>
          <a:ext cx="1238040" cy="856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68040</xdr:colOff>
      <xdr:row>80</xdr:row>
      <xdr:rowOff>926280</xdr:rowOff>
    </xdr:from>
    <xdr:to>
      <xdr:col>2</xdr:col>
      <xdr:colOff>54000</xdr:colOff>
      <xdr:row>81</xdr:row>
      <xdr:rowOff>992880</xdr:rowOff>
    </xdr:to>
    <xdr:pic>
      <xdr:nvPicPr>
        <xdr:cNvPr id="566" name="Рисунок 869" descr="Колобок  штамп 24 эл.jpg"/>
        <xdr:cNvPicPr/>
      </xdr:nvPicPr>
      <xdr:blipFill>
        <a:blip r:embed="rId566"/>
        <a:stretch/>
      </xdr:blipFill>
      <xdr:spPr>
        <a:xfrm>
          <a:off x="443880" y="92982960"/>
          <a:ext cx="1348920" cy="1000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432</xdr:row>
      <xdr:rowOff>38160</xdr:rowOff>
    </xdr:from>
    <xdr:to>
      <xdr:col>1</xdr:col>
      <xdr:colOff>1209240</xdr:colOff>
      <xdr:row>432</xdr:row>
      <xdr:rowOff>1380960</xdr:rowOff>
    </xdr:to>
    <xdr:pic>
      <xdr:nvPicPr>
        <xdr:cNvPr id="567" name="Рисунок 871" descr="9785912824302.jpg"/>
        <xdr:cNvPicPr/>
      </xdr:nvPicPr>
      <xdr:blipFill>
        <a:blip r:embed="rId567"/>
        <a:stretch/>
      </xdr:blipFill>
      <xdr:spPr>
        <a:xfrm>
          <a:off x="585360" y="545904000"/>
          <a:ext cx="999720" cy="1342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66600</xdr:colOff>
      <xdr:row>831</xdr:row>
      <xdr:rowOff>38160</xdr:rowOff>
    </xdr:from>
    <xdr:to>
      <xdr:col>1</xdr:col>
      <xdr:colOff>1247400</xdr:colOff>
      <xdr:row>832</xdr:row>
      <xdr:rowOff>9360</xdr:rowOff>
    </xdr:to>
    <xdr:pic>
      <xdr:nvPicPr>
        <xdr:cNvPr id="568" name="Рисунок 871" descr="9785912824470.jpg"/>
        <xdr:cNvPicPr/>
      </xdr:nvPicPr>
      <xdr:blipFill>
        <a:blip r:embed="rId568"/>
        <a:stretch/>
      </xdr:blipFill>
      <xdr:spPr>
        <a:xfrm>
          <a:off x="442440" y="1040670360"/>
          <a:ext cx="1180800" cy="1390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835</xdr:row>
      <xdr:rowOff>38160</xdr:rowOff>
    </xdr:from>
    <xdr:to>
      <xdr:col>1</xdr:col>
      <xdr:colOff>1256760</xdr:colOff>
      <xdr:row>835</xdr:row>
      <xdr:rowOff>1371240</xdr:rowOff>
    </xdr:to>
    <xdr:pic>
      <xdr:nvPicPr>
        <xdr:cNvPr id="569" name="Рисунок 872" descr="9785912824456.jpg"/>
        <xdr:cNvPicPr/>
      </xdr:nvPicPr>
      <xdr:blipFill>
        <a:blip r:embed="rId569"/>
        <a:stretch/>
      </xdr:blipFill>
      <xdr:spPr>
        <a:xfrm>
          <a:off x="509040" y="1046347200"/>
          <a:ext cx="1123560" cy="13330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837</xdr:row>
      <xdr:rowOff>9360</xdr:rowOff>
    </xdr:from>
    <xdr:to>
      <xdr:col>1</xdr:col>
      <xdr:colOff>1266480</xdr:colOff>
      <xdr:row>837</xdr:row>
      <xdr:rowOff>1419120</xdr:rowOff>
    </xdr:to>
    <xdr:pic>
      <xdr:nvPicPr>
        <xdr:cNvPr id="570" name="Рисунок 873" descr="9785912825446.jpg"/>
        <xdr:cNvPicPr/>
      </xdr:nvPicPr>
      <xdr:blipFill>
        <a:blip r:embed="rId570"/>
        <a:stretch/>
      </xdr:blipFill>
      <xdr:spPr>
        <a:xfrm>
          <a:off x="471240" y="1049157000"/>
          <a:ext cx="1171080" cy="14097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841</xdr:row>
      <xdr:rowOff>38160</xdr:rowOff>
    </xdr:from>
    <xdr:to>
      <xdr:col>1</xdr:col>
      <xdr:colOff>1247400</xdr:colOff>
      <xdr:row>841</xdr:row>
      <xdr:rowOff>1418760</xdr:rowOff>
    </xdr:to>
    <xdr:pic>
      <xdr:nvPicPr>
        <xdr:cNvPr id="571" name="Рисунок 875" descr="9785912826702.jpg"/>
        <xdr:cNvPicPr/>
      </xdr:nvPicPr>
      <xdr:blipFill>
        <a:blip r:embed="rId571"/>
        <a:stretch/>
      </xdr:blipFill>
      <xdr:spPr>
        <a:xfrm>
          <a:off x="471240" y="1054862640"/>
          <a:ext cx="11520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847</xdr:row>
      <xdr:rowOff>9360</xdr:rowOff>
    </xdr:from>
    <xdr:to>
      <xdr:col>1</xdr:col>
      <xdr:colOff>1257120</xdr:colOff>
      <xdr:row>847</xdr:row>
      <xdr:rowOff>1409040</xdr:rowOff>
    </xdr:to>
    <xdr:pic>
      <xdr:nvPicPr>
        <xdr:cNvPr id="572" name="Рисунок 877" descr="9785912825484.jpg"/>
        <xdr:cNvPicPr/>
      </xdr:nvPicPr>
      <xdr:blipFill>
        <a:blip r:embed="rId572"/>
        <a:stretch/>
      </xdr:blipFill>
      <xdr:spPr>
        <a:xfrm>
          <a:off x="471240" y="1063349280"/>
          <a:ext cx="11617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183</xdr:row>
      <xdr:rowOff>76320</xdr:rowOff>
    </xdr:from>
    <xdr:to>
      <xdr:col>1</xdr:col>
      <xdr:colOff>1285560</xdr:colOff>
      <xdr:row>183</xdr:row>
      <xdr:rowOff>1285560</xdr:rowOff>
    </xdr:to>
    <xdr:pic>
      <xdr:nvPicPr>
        <xdr:cNvPr id="573" name="Рисунок 875" descr="9785000337882.jpg"/>
        <xdr:cNvPicPr/>
      </xdr:nvPicPr>
      <xdr:blipFill>
        <a:blip r:embed="rId573"/>
        <a:stretch/>
      </xdr:blipFill>
      <xdr:spPr>
        <a:xfrm>
          <a:off x="394920" y="220758480"/>
          <a:ext cx="1266480" cy="1209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190</xdr:row>
      <xdr:rowOff>57240</xdr:rowOff>
    </xdr:from>
    <xdr:to>
      <xdr:col>1</xdr:col>
      <xdr:colOff>1285200</xdr:colOff>
      <xdr:row>190</xdr:row>
      <xdr:rowOff>1295280</xdr:rowOff>
    </xdr:to>
    <xdr:pic>
      <xdr:nvPicPr>
        <xdr:cNvPr id="574" name="Рисунок 876" descr="9785000337868.jpg"/>
        <xdr:cNvPicPr/>
      </xdr:nvPicPr>
      <xdr:blipFill>
        <a:blip r:embed="rId574"/>
        <a:stretch/>
      </xdr:blipFill>
      <xdr:spPr>
        <a:xfrm>
          <a:off x="385200" y="230673960"/>
          <a:ext cx="1275840" cy="1238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197</xdr:row>
      <xdr:rowOff>76320</xdr:rowOff>
    </xdr:from>
    <xdr:to>
      <xdr:col>1</xdr:col>
      <xdr:colOff>1285560</xdr:colOff>
      <xdr:row>197</xdr:row>
      <xdr:rowOff>1295280</xdr:rowOff>
    </xdr:to>
    <xdr:pic>
      <xdr:nvPicPr>
        <xdr:cNvPr id="575" name="Рисунок 877" descr="9785000337875.jpg"/>
        <xdr:cNvPicPr/>
      </xdr:nvPicPr>
      <xdr:blipFill>
        <a:blip r:embed="rId575"/>
        <a:stretch/>
      </xdr:blipFill>
      <xdr:spPr>
        <a:xfrm>
          <a:off x="414000" y="240627600"/>
          <a:ext cx="1247400" cy="12189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199</xdr:row>
      <xdr:rowOff>76320</xdr:rowOff>
    </xdr:from>
    <xdr:to>
      <xdr:col>1</xdr:col>
      <xdr:colOff>1285200</xdr:colOff>
      <xdr:row>199</xdr:row>
      <xdr:rowOff>1333440</xdr:rowOff>
    </xdr:to>
    <xdr:pic>
      <xdr:nvPicPr>
        <xdr:cNvPr id="576" name="Рисунок 878" descr="9785000337851.jpg"/>
        <xdr:cNvPicPr/>
      </xdr:nvPicPr>
      <xdr:blipFill>
        <a:blip r:embed="rId576"/>
        <a:stretch/>
      </xdr:blipFill>
      <xdr:spPr>
        <a:xfrm>
          <a:off x="385200" y="243466200"/>
          <a:ext cx="1275840" cy="12571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918</xdr:row>
      <xdr:rowOff>28440</xdr:rowOff>
    </xdr:from>
    <xdr:to>
      <xdr:col>1</xdr:col>
      <xdr:colOff>1190160</xdr:colOff>
      <xdr:row>918</xdr:row>
      <xdr:rowOff>1399680</xdr:rowOff>
    </xdr:to>
    <xdr:pic>
      <xdr:nvPicPr>
        <xdr:cNvPr id="577" name="Рисунок 2"/>
        <xdr:cNvPicPr/>
      </xdr:nvPicPr>
      <xdr:blipFill>
        <a:blip r:embed="rId577"/>
        <a:stretch/>
      </xdr:blipFill>
      <xdr:spPr>
        <a:xfrm>
          <a:off x="518760" y="1160332920"/>
          <a:ext cx="1047240" cy="137124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142920</xdr:colOff>
      <xdr:row>917</xdr:row>
      <xdr:rowOff>28440</xdr:rowOff>
    </xdr:from>
    <xdr:to>
      <xdr:col>1</xdr:col>
      <xdr:colOff>1190160</xdr:colOff>
      <xdr:row>917</xdr:row>
      <xdr:rowOff>1399680</xdr:rowOff>
    </xdr:to>
    <xdr:pic>
      <xdr:nvPicPr>
        <xdr:cNvPr id="578" name="Рисунок 3"/>
        <xdr:cNvPicPr/>
      </xdr:nvPicPr>
      <xdr:blipFill>
        <a:blip r:embed="rId578"/>
        <a:stretch/>
      </xdr:blipFill>
      <xdr:spPr>
        <a:xfrm>
          <a:off x="518760" y="1158913440"/>
          <a:ext cx="1047240" cy="137124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133200</xdr:colOff>
      <xdr:row>916</xdr:row>
      <xdr:rowOff>57240</xdr:rowOff>
    </xdr:from>
    <xdr:to>
      <xdr:col>1</xdr:col>
      <xdr:colOff>1180440</xdr:colOff>
      <xdr:row>917</xdr:row>
      <xdr:rowOff>9360</xdr:rowOff>
    </xdr:to>
    <xdr:pic>
      <xdr:nvPicPr>
        <xdr:cNvPr id="579" name="Рисунок 4"/>
        <xdr:cNvPicPr/>
      </xdr:nvPicPr>
      <xdr:blipFill>
        <a:blip r:embed="rId579"/>
        <a:stretch/>
      </xdr:blipFill>
      <xdr:spPr>
        <a:xfrm>
          <a:off x="509040" y="1157523120"/>
          <a:ext cx="1047240" cy="137124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171360</xdr:colOff>
      <xdr:row>915</xdr:row>
      <xdr:rowOff>0</xdr:rowOff>
    </xdr:from>
    <xdr:to>
      <xdr:col>1</xdr:col>
      <xdr:colOff>1199880</xdr:colOff>
      <xdr:row>915</xdr:row>
      <xdr:rowOff>1371240</xdr:rowOff>
    </xdr:to>
    <xdr:pic>
      <xdr:nvPicPr>
        <xdr:cNvPr id="580" name="Рисунок 5"/>
        <xdr:cNvPicPr/>
      </xdr:nvPicPr>
      <xdr:blipFill>
        <a:blip r:embed="rId580"/>
        <a:stretch/>
      </xdr:blipFill>
      <xdr:spPr>
        <a:xfrm>
          <a:off x="547200" y="1156046760"/>
          <a:ext cx="1028520" cy="137124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114480</xdr:colOff>
      <xdr:row>325</xdr:row>
      <xdr:rowOff>9360</xdr:rowOff>
    </xdr:from>
    <xdr:to>
      <xdr:col>1</xdr:col>
      <xdr:colOff>1133280</xdr:colOff>
      <xdr:row>325</xdr:row>
      <xdr:rowOff>1380600</xdr:rowOff>
    </xdr:to>
    <xdr:pic>
      <xdr:nvPicPr>
        <xdr:cNvPr id="581" name="Рисунок 2"/>
        <xdr:cNvPicPr/>
      </xdr:nvPicPr>
      <xdr:blipFill>
        <a:blip r:embed="rId581"/>
        <a:stretch/>
      </xdr:blipFill>
      <xdr:spPr>
        <a:xfrm>
          <a:off x="490320" y="404904960"/>
          <a:ext cx="1018800" cy="1371240"/>
        </a:xfrm>
        <a:prstGeom prst="rect">
          <a:avLst/>
        </a:prstGeom>
        <a:noFill/>
        <a:ln w="19050">
          <a:solidFill>
            <a:srgbClr val="0000FF"/>
          </a:solidFill>
          <a:miter/>
        </a:ln>
      </xdr:spPr>
    </xdr:pic>
    <xdr:clientData/>
  </xdr:twoCellAnchor>
  <xdr:twoCellAnchor editAs="twoCell">
    <xdr:from>
      <xdr:col>1</xdr:col>
      <xdr:colOff>19080</xdr:colOff>
      <xdr:row>532</xdr:row>
      <xdr:rowOff>47520</xdr:rowOff>
    </xdr:from>
    <xdr:to>
      <xdr:col>1</xdr:col>
      <xdr:colOff>1362600</xdr:colOff>
      <xdr:row>532</xdr:row>
      <xdr:rowOff>961560</xdr:rowOff>
    </xdr:to>
    <xdr:pic>
      <xdr:nvPicPr>
        <xdr:cNvPr id="582" name="Рисунок 3"/>
        <xdr:cNvPicPr/>
      </xdr:nvPicPr>
      <xdr:blipFill>
        <a:blip r:embed="rId582"/>
        <a:stretch/>
      </xdr:blipFill>
      <xdr:spPr>
        <a:xfrm>
          <a:off x="394920" y="660660840"/>
          <a:ext cx="1343520" cy="91404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9360</xdr:colOff>
      <xdr:row>528</xdr:row>
      <xdr:rowOff>47520</xdr:rowOff>
    </xdr:from>
    <xdr:to>
      <xdr:col>1</xdr:col>
      <xdr:colOff>1362600</xdr:colOff>
      <xdr:row>528</xdr:row>
      <xdr:rowOff>999720</xdr:rowOff>
    </xdr:to>
    <xdr:pic>
      <xdr:nvPicPr>
        <xdr:cNvPr id="583" name="Рисунок 4"/>
        <xdr:cNvPicPr/>
      </xdr:nvPicPr>
      <xdr:blipFill>
        <a:blip r:embed="rId583"/>
        <a:stretch/>
      </xdr:blipFill>
      <xdr:spPr>
        <a:xfrm>
          <a:off x="385200" y="656546040"/>
          <a:ext cx="1353240" cy="95220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219240</xdr:colOff>
      <xdr:row>419</xdr:row>
      <xdr:rowOff>57240</xdr:rowOff>
    </xdr:from>
    <xdr:to>
      <xdr:col>1</xdr:col>
      <xdr:colOff>1257120</xdr:colOff>
      <xdr:row>419</xdr:row>
      <xdr:rowOff>1418040</xdr:rowOff>
    </xdr:to>
    <xdr:pic>
      <xdr:nvPicPr>
        <xdr:cNvPr id="584" name="Рисунок 5"/>
        <xdr:cNvPicPr/>
      </xdr:nvPicPr>
      <xdr:blipFill>
        <a:blip r:embed="rId584"/>
        <a:stretch/>
      </xdr:blipFill>
      <xdr:spPr>
        <a:xfrm>
          <a:off x="595080" y="528854040"/>
          <a:ext cx="1037880" cy="136080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171360</xdr:colOff>
      <xdr:row>427</xdr:row>
      <xdr:rowOff>57240</xdr:rowOff>
    </xdr:from>
    <xdr:to>
      <xdr:col>1</xdr:col>
      <xdr:colOff>1266480</xdr:colOff>
      <xdr:row>427</xdr:row>
      <xdr:rowOff>1418760</xdr:rowOff>
    </xdr:to>
    <xdr:pic>
      <xdr:nvPicPr>
        <xdr:cNvPr id="585" name="Рисунок 6"/>
        <xdr:cNvPicPr/>
      </xdr:nvPicPr>
      <xdr:blipFill>
        <a:blip r:embed="rId585"/>
        <a:stretch/>
      </xdr:blipFill>
      <xdr:spPr>
        <a:xfrm>
          <a:off x="547200" y="539503200"/>
          <a:ext cx="1095120" cy="13615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445</xdr:row>
      <xdr:rowOff>28440</xdr:rowOff>
    </xdr:from>
    <xdr:to>
      <xdr:col>1</xdr:col>
      <xdr:colOff>1190160</xdr:colOff>
      <xdr:row>445</xdr:row>
      <xdr:rowOff>1399680</xdr:rowOff>
    </xdr:to>
    <xdr:pic>
      <xdr:nvPicPr>
        <xdr:cNvPr id="586" name="Рисунок 7"/>
        <xdr:cNvPicPr/>
      </xdr:nvPicPr>
      <xdr:blipFill>
        <a:blip r:embed="rId586"/>
        <a:stretch/>
      </xdr:blipFill>
      <xdr:spPr>
        <a:xfrm>
          <a:off x="547200" y="563781960"/>
          <a:ext cx="10188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425</xdr:row>
      <xdr:rowOff>28440</xdr:rowOff>
    </xdr:from>
    <xdr:to>
      <xdr:col>1</xdr:col>
      <xdr:colOff>1190160</xdr:colOff>
      <xdr:row>425</xdr:row>
      <xdr:rowOff>1399680</xdr:rowOff>
    </xdr:to>
    <xdr:pic>
      <xdr:nvPicPr>
        <xdr:cNvPr id="587" name="Рисунок 8"/>
        <xdr:cNvPicPr/>
      </xdr:nvPicPr>
      <xdr:blipFill>
        <a:blip r:embed="rId587"/>
        <a:stretch/>
      </xdr:blipFill>
      <xdr:spPr>
        <a:xfrm>
          <a:off x="547200" y="537340680"/>
          <a:ext cx="1018800" cy="137124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114480</xdr:colOff>
      <xdr:row>820</xdr:row>
      <xdr:rowOff>28440</xdr:rowOff>
    </xdr:from>
    <xdr:to>
      <xdr:col>1</xdr:col>
      <xdr:colOff>1199880</xdr:colOff>
      <xdr:row>820</xdr:row>
      <xdr:rowOff>1390320</xdr:rowOff>
    </xdr:to>
    <xdr:pic>
      <xdr:nvPicPr>
        <xdr:cNvPr id="588" name="Рисунок 711" descr="9785912822612.jpg"/>
        <xdr:cNvPicPr/>
      </xdr:nvPicPr>
      <xdr:blipFill>
        <a:blip r:embed="rId588"/>
        <a:stretch/>
      </xdr:blipFill>
      <xdr:spPr>
        <a:xfrm>
          <a:off x="490320" y="1026668520"/>
          <a:ext cx="10854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850</xdr:row>
      <xdr:rowOff>38160</xdr:rowOff>
    </xdr:from>
    <xdr:to>
      <xdr:col>1</xdr:col>
      <xdr:colOff>1228320</xdr:colOff>
      <xdr:row>850</xdr:row>
      <xdr:rowOff>1400040</xdr:rowOff>
    </xdr:to>
    <xdr:pic>
      <xdr:nvPicPr>
        <xdr:cNvPr id="589" name="Рисунок 629" descr="9785912825941.jpg"/>
        <xdr:cNvPicPr/>
      </xdr:nvPicPr>
      <xdr:blipFill>
        <a:blip r:embed="rId589"/>
        <a:stretch/>
      </xdr:blipFill>
      <xdr:spPr>
        <a:xfrm>
          <a:off x="547200" y="1066740480"/>
          <a:ext cx="10569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850</xdr:row>
      <xdr:rowOff>1409760</xdr:rowOff>
    </xdr:from>
    <xdr:to>
      <xdr:col>1</xdr:col>
      <xdr:colOff>1228320</xdr:colOff>
      <xdr:row>851</xdr:row>
      <xdr:rowOff>1361880</xdr:rowOff>
    </xdr:to>
    <xdr:pic>
      <xdr:nvPicPr>
        <xdr:cNvPr id="590" name="Рисунок 630" descr="9785912825927.jpg"/>
        <xdr:cNvPicPr/>
      </xdr:nvPicPr>
      <xdr:blipFill>
        <a:blip r:embed="rId590"/>
        <a:stretch/>
      </xdr:blipFill>
      <xdr:spPr>
        <a:xfrm>
          <a:off x="518760" y="1068112080"/>
          <a:ext cx="10854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75</xdr:row>
      <xdr:rowOff>9360</xdr:rowOff>
    </xdr:from>
    <xdr:to>
      <xdr:col>1</xdr:col>
      <xdr:colOff>1228320</xdr:colOff>
      <xdr:row>75</xdr:row>
      <xdr:rowOff>1371240</xdr:rowOff>
    </xdr:to>
    <xdr:pic>
      <xdr:nvPicPr>
        <xdr:cNvPr id="591" name="Рисунок 631" descr="9785912826764.jpg"/>
        <xdr:cNvPicPr/>
      </xdr:nvPicPr>
      <xdr:blipFill>
        <a:blip r:embed="rId591"/>
        <a:stretch/>
      </xdr:blipFill>
      <xdr:spPr>
        <a:xfrm>
          <a:off x="547200" y="86903280"/>
          <a:ext cx="10569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862</xdr:row>
      <xdr:rowOff>85680</xdr:rowOff>
    </xdr:from>
    <xdr:to>
      <xdr:col>1</xdr:col>
      <xdr:colOff>1285560</xdr:colOff>
      <xdr:row>862</xdr:row>
      <xdr:rowOff>1294920</xdr:rowOff>
    </xdr:to>
    <xdr:pic>
      <xdr:nvPicPr>
        <xdr:cNvPr id="592" name="Рисунок 898" descr="9785912827907.jpg"/>
        <xdr:cNvPicPr/>
      </xdr:nvPicPr>
      <xdr:blipFill>
        <a:blip r:embed="rId592"/>
        <a:stretch/>
      </xdr:blipFill>
      <xdr:spPr>
        <a:xfrm>
          <a:off x="414000" y="1082494440"/>
          <a:ext cx="1247400" cy="1209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863</xdr:row>
      <xdr:rowOff>85680</xdr:rowOff>
    </xdr:from>
    <xdr:to>
      <xdr:col>1</xdr:col>
      <xdr:colOff>1285560</xdr:colOff>
      <xdr:row>863</xdr:row>
      <xdr:rowOff>1266480</xdr:rowOff>
    </xdr:to>
    <xdr:pic>
      <xdr:nvPicPr>
        <xdr:cNvPr id="593" name="Рисунок 900" descr="9785912827969.jpg"/>
        <xdr:cNvPicPr/>
      </xdr:nvPicPr>
      <xdr:blipFill>
        <a:blip r:embed="rId593"/>
        <a:stretch/>
      </xdr:blipFill>
      <xdr:spPr>
        <a:xfrm>
          <a:off x="394920" y="1083913920"/>
          <a:ext cx="1266480" cy="1180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864</xdr:row>
      <xdr:rowOff>123840</xdr:rowOff>
    </xdr:from>
    <xdr:to>
      <xdr:col>1</xdr:col>
      <xdr:colOff>1285200</xdr:colOff>
      <xdr:row>864</xdr:row>
      <xdr:rowOff>1285560</xdr:rowOff>
    </xdr:to>
    <xdr:pic>
      <xdr:nvPicPr>
        <xdr:cNvPr id="594" name="Рисунок 902" descr="9785912827853.jpg"/>
        <xdr:cNvPicPr/>
      </xdr:nvPicPr>
      <xdr:blipFill>
        <a:blip r:embed="rId594"/>
        <a:stretch/>
      </xdr:blipFill>
      <xdr:spPr>
        <a:xfrm>
          <a:off x="385200" y="1085371200"/>
          <a:ext cx="1275840" cy="11617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866</xdr:row>
      <xdr:rowOff>0</xdr:rowOff>
    </xdr:from>
    <xdr:to>
      <xdr:col>1</xdr:col>
      <xdr:colOff>1228320</xdr:colOff>
      <xdr:row>866</xdr:row>
      <xdr:rowOff>1399680</xdr:rowOff>
    </xdr:to>
    <xdr:pic>
      <xdr:nvPicPr>
        <xdr:cNvPr id="595" name="Рисунок 865" descr="9785912825286.jpg"/>
        <xdr:cNvPicPr/>
      </xdr:nvPicPr>
      <xdr:blipFill>
        <a:blip r:embed="rId595"/>
        <a:stretch/>
      </xdr:blipFill>
      <xdr:spPr>
        <a:xfrm>
          <a:off x="518760" y="1087247520"/>
          <a:ext cx="108540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178560</xdr:colOff>
      <xdr:row>868</xdr:row>
      <xdr:rowOff>0</xdr:rowOff>
    </xdr:from>
    <xdr:to>
      <xdr:col>2</xdr:col>
      <xdr:colOff>25920</xdr:colOff>
      <xdr:row>868</xdr:row>
      <xdr:rowOff>1409400</xdr:rowOff>
    </xdr:to>
    <xdr:pic>
      <xdr:nvPicPr>
        <xdr:cNvPr id="596" name="Рисунок 866" descr="9785912821950.jpg"/>
        <xdr:cNvPicPr/>
      </xdr:nvPicPr>
      <xdr:blipFill>
        <a:blip r:embed="rId596"/>
        <a:stretch/>
      </xdr:blipFill>
      <xdr:spPr>
        <a:xfrm>
          <a:off x="554400" y="1090086120"/>
          <a:ext cx="1210320" cy="1409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169200</xdr:colOff>
      <xdr:row>869</xdr:row>
      <xdr:rowOff>7200</xdr:rowOff>
    </xdr:from>
    <xdr:to>
      <xdr:col>1</xdr:col>
      <xdr:colOff>1235520</xdr:colOff>
      <xdr:row>869</xdr:row>
      <xdr:rowOff>1414080</xdr:rowOff>
    </xdr:to>
    <xdr:pic>
      <xdr:nvPicPr>
        <xdr:cNvPr id="597" name="Рисунок 867" descr="9785912825699.jpg"/>
        <xdr:cNvPicPr/>
      </xdr:nvPicPr>
      <xdr:blipFill>
        <a:blip r:embed="rId597"/>
        <a:stretch/>
      </xdr:blipFill>
      <xdr:spPr>
        <a:xfrm>
          <a:off x="545040" y="1091512440"/>
          <a:ext cx="1066320" cy="1406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202320</xdr:colOff>
      <xdr:row>870</xdr:row>
      <xdr:rowOff>9360</xdr:rowOff>
    </xdr:from>
    <xdr:to>
      <xdr:col>1</xdr:col>
      <xdr:colOff>1259280</xdr:colOff>
      <xdr:row>870</xdr:row>
      <xdr:rowOff>1409040</xdr:rowOff>
    </xdr:to>
    <xdr:pic>
      <xdr:nvPicPr>
        <xdr:cNvPr id="598" name="Рисунок 868" descr="9785912825675.jpg"/>
        <xdr:cNvPicPr/>
      </xdr:nvPicPr>
      <xdr:blipFill>
        <a:blip r:embed="rId598"/>
        <a:stretch/>
      </xdr:blipFill>
      <xdr:spPr>
        <a:xfrm>
          <a:off x="578160" y="1092933720"/>
          <a:ext cx="105696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207000</xdr:colOff>
      <xdr:row>871</xdr:row>
      <xdr:rowOff>19080</xdr:rowOff>
    </xdr:from>
    <xdr:to>
      <xdr:col>1</xdr:col>
      <xdr:colOff>1263960</xdr:colOff>
      <xdr:row>871</xdr:row>
      <xdr:rowOff>1418760</xdr:rowOff>
    </xdr:to>
    <xdr:pic>
      <xdr:nvPicPr>
        <xdr:cNvPr id="599" name="Рисунок 869" descr="9785912827273.jpg"/>
        <xdr:cNvPicPr/>
      </xdr:nvPicPr>
      <xdr:blipFill>
        <a:blip r:embed="rId599"/>
        <a:stretch/>
      </xdr:blipFill>
      <xdr:spPr>
        <a:xfrm>
          <a:off x="582840" y="1094362920"/>
          <a:ext cx="105696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872</xdr:row>
      <xdr:rowOff>23760</xdr:rowOff>
    </xdr:from>
    <xdr:to>
      <xdr:col>1</xdr:col>
      <xdr:colOff>1218960</xdr:colOff>
      <xdr:row>872</xdr:row>
      <xdr:rowOff>1404360</xdr:rowOff>
    </xdr:to>
    <xdr:pic>
      <xdr:nvPicPr>
        <xdr:cNvPr id="600" name="Рисунок 872" descr="9785912823725.jpg"/>
        <xdr:cNvPicPr/>
      </xdr:nvPicPr>
      <xdr:blipFill>
        <a:blip r:embed="rId600"/>
        <a:stretch/>
      </xdr:blipFill>
      <xdr:spPr>
        <a:xfrm>
          <a:off x="518760" y="1095786720"/>
          <a:ext cx="107604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154800</xdr:colOff>
      <xdr:row>67</xdr:row>
      <xdr:rowOff>30960</xdr:rowOff>
    </xdr:from>
    <xdr:to>
      <xdr:col>1</xdr:col>
      <xdr:colOff>1211760</xdr:colOff>
      <xdr:row>67</xdr:row>
      <xdr:rowOff>1402200</xdr:rowOff>
    </xdr:to>
    <xdr:pic>
      <xdr:nvPicPr>
        <xdr:cNvPr id="601" name="Рисунок 873" descr="9785912825682.jpg"/>
        <xdr:cNvPicPr/>
      </xdr:nvPicPr>
      <xdr:blipFill>
        <a:blip r:embed="rId601"/>
        <a:stretch/>
      </xdr:blipFill>
      <xdr:spPr>
        <a:xfrm>
          <a:off x="530640" y="76466520"/>
          <a:ext cx="105696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129960</xdr:colOff>
      <xdr:row>67</xdr:row>
      <xdr:rowOff>1410120</xdr:rowOff>
    </xdr:from>
    <xdr:to>
      <xdr:col>1</xdr:col>
      <xdr:colOff>1196280</xdr:colOff>
      <xdr:row>68</xdr:row>
      <xdr:rowOff>1360440</xdr:rowOff>
    </xdr:to>
    <xdr:pic>
      <xdr:nvPicPr>
        <xdr:cNvPr id="602" name="Рисунок 874" descr="9785912827242.jpg"/>
        <xdr:cNvPicPr/>
      </xdr:nvPicPr>
      <xdr:blipFill>
        <a:blip r:embed="rId602"/>
        <a:stretch/>
      </xdr:blipFill>
      <xdr:spPr>
        <a:xfrm>
          <a:off x="505800" y="77845680"/>
          <a:ext cx="1066320" cy="13694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166680</xdr:colOff>
      <xdr:row>66</xdr:row>
      <xdr:rowOff>45360</xdr:rowOff>
    </xdr:from>
    <xdr:to>
      <xdr:col>1</xdr:col>
      <xdr:colOff>1271160</xdr:colOff>
      <xdr:row>66</xdr:row>
      <xdr:rowOff>1418760</xdr:rowOff>
    </xdr:to>
    <xdr:pic>
      <xdr:nvPicPr>
        <xdr:cNvPr id="603" name="Рисунок 875" descr="9785912827259.jpg"/>
        <xdr:cNvPicPr/>
      </xdr:nvPicPr>
      <xdr:blipFill>
        <a:blip r:embed="rId603"/>
        <a:stretch/>
      </xdr:blipFill>
      <xdr:spPr>
        <a:xfrm>
          <a:off x="542520" y="75061800"/>
          <a:ext cx="1104480" cy="137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873</xdr:row>
      <xdr:rowOff>9360</xdr:rowOff>
    </xdr:from>
    <xdr:to>
      <xdr:col>1</xdr:col>
      <xdr:colOff>1247400</xdr:colOff>
      <xdr:row>873</xdr:row>
      <xdr:rowOff>1389960</xdr:rowOff>
    </xdr:to>
    <xdr:pic>
      <xdr:nvPicPr>
        <xdr:cNvPr id="604" name="Рисунок 876" descr="9785912827235.jpg"/>
        <xdr:cNvPicPr/>
      </xdr:nvPicPr>
      <xdr:blipFill>
        <a:blip r:embed="rId604"/>
        <a:stretch/>
      </xdr:blipFill>
      <xdr:spPr>
        <a:xfrm>
          <a:off x="547200" y="1097191440"/>
          <a:ext cx="107604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874</xdr:row>
      <xdr:rowOff>23760</xdr:rowOff>
    </xdr:from>
    <xdr:to>
      <xdr:col>1</xdr:col>
      <xdr:colOff>1228320</xdr:colOff>
      <xdr:row>875</xdr:row>
      <xdr:rowOff>25920</xdr:rowOff>
    </xdr:to>
    <xdr:pic>
      <xdr:nvPicPr>
        <xdr:cNvPr id="605" name="Рисунок 878" descr="9785912825705.jpg"/>
        <xdr:cNvPicPr/>
      </xdr:nvPicPr>
      <xdr:blipFill>
        <a:blip r:embed="rId605"/>
        <a:stretch/>
      </xdr:blipFill>
      <xdr:spPr>
        <a:xfrm>
          <a:off x="518760" y="1098625320"/>
          <a:ext cx="1085400" cy="14212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874</xdr:row>
      <xdr:rowOff>1402560</xdr:rowOff>
    </xdr:from>
    <xdr:to>
      <xdr:col>1</xdr:col>
      <xdr:colOff>1266480</xdr:colOff>
      <xdr:row>875</xdr:row>
      <xdr:rowOff>1392840</xdr:rowOff>
    </xdr:to>
    <xdr:pic>
      <xdr:nvPicPr>
        <xdr:cNvPr id="606" name="Рисунок 879" descr="9785912825712.jpg"/>
        <xdr:cNvPicPr/>
      </xdr:nvPicPr>
      <xdr:blipFill>
        <a:blip r:embed="rId606"/>
        <a:stretch/>
      </xdr:blipFill>
      <xdr:spPr>
        <a:xfrm>
          <a:off x="556920" y="1100004120"/>
          <a:ext cx="1085400" cy="1409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876</xdr:row>
      <xdr:rowOff>11880</xdr:rowOff>
    </xdr:from>
    <xdr:to>
      <xdr:col>1</xdr:col>
      <xdr:colOff>1247400</xdr:colOff>
      <xdr:row>876</xdr:row>
      <xdr:rowOff>1411560</xdr:rowOff>
    </xdr:to>
    <xdr:pic>
      <xdr:nvPicPr>
        <xdr:cNvPr id="607" name="Рисунок 881" descr="9785912820250.jpg"/>
        <xdr:cNvPicPr/>
      </xdr:nvPicPr>
      <xdr:blipFill>
        <a:blip r:embed="rId607"/>
        <a:stretch/>
      </xdr:blipFill>
      <xdr:spPr>
        <a:xfrm>
          <a:off x="556920" y="1101451680"/>
          <a:ext cx="10663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157320</xdr:colOff>
      <xdr:row>877</xdr:row>
      <xdr:rowOff>54720</xdr:rowOff>
    </xdr:from>
    <xdr:to>
      <xdr:col>1</xdr:col>
      <xdr:colOff>1214280</xdr:colOff>
      <xdr:row>877</xdr:row>
      <xdr:rowOff>1404360</xdr:rowOff>
    </xdr:to>
    <xdr:pic>
      <xdr:nvPicPr>
        <xdr:cNvPr id="608" name="Рисунок 882" descr="9785912821820.jpg"/>
        <xdr:cNvPicPr/>
      </xdr:nvPicPr>
      <xdr:blipFill>
        <a:blip r:embed="rId608"/>
        <a:stretch/>
      </xdr:blipFill>
      <xdr:spPr>
        <a:xfrm>
          <a:off x="533160" y="1102914000"/>
          <a:ext cx="1056960" cy="13496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121320</xdr:colOff>
      <xdr:row>878</xdr:row>
      <xdr:rowOff>11880</xdr:rowOff>
    </xdr:from>
    <xdr:to>
      <xdr:col>1</xdr:col>
      <xdr:colOff>1206720</xdr:colOff>
      <xdr:row>878</xdr:row>
      <xdr:rowOff>1411560</xdr:rowOff>
    </xdr:to>
    <xdr:pic>
      <xdr:nvPicPr>
        <xdr:cNvPr id="609" name="Рисунок 884" descr="9785912827198.jpg"/>
        <xdr:cNvPicPr/>
      </xdr:nvPicPr>
      <xdr:blipFill>
        <a:blip r:embed="rId609"/>
        <a:stretch/>
      </xdr:blipFill>
      <xdr:spPr>
        <a:xfrm>
          <a:off x="497160" y="1104290280"/>
          <a:ext cx="108540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879</xdr:row>
      <xdr:rowOff>9360</xdr:rowOff>
    </xdr:from>
    <xdr:to>
      <xdr:col>1</xdr:col>
      <xdr:colOff>1247400</xdr:colOff>
      <xdr:row>879</xdr:row>
      <xdr:rowOff>1419120</xdr:rowOff>
    </xdr:to>
    <xdr:pic>
      <xdr:nvPicPr>
        <xdr:cNvPr id="610" name="Рисунок 888" descr="9785912827280.jpg"/>
        <xdr:cNvPicPr/>
      </xdr:nvPicPr>
      <xdr:blipFill>
        <a:blip r:embed="rId610"/>
        <a:stretch/>
      </xdr:blipFill>
      <xdr:spPr>
        <a:xfrm>
          <a:off x="547200" y="1105706880"/>
          <a:ext cx="1076040" cy="14097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97560</xdr:colOff>
      <xdr:row>880</xdr:row>
      <xdr:rowOff>26280</xdr:rowOff>
    </xdr:from>
    <xdr:to>
      <xdr:col>1</xdr:col>
      <xdr:colOff>1163880</xdr:colOff>
      <xdr:row>880</xdr:row>
      <xdr:rowOff>1414080</xdr:rowOff>
    </xdr:to>
    <xdr:pic>
      <xdr:nvPicPr>
        <xdr:cNvPr id="611" name="Рисунок 889" descr="9785912825743.jpg"/>
        <xdr:cNvPicPr/>
      </xdr:nvPicPr>
      <xdr:blipFill>
        <a:blip r:embed="rId611"/>
        <a:stretch/>
      </xdr:blipFill>
      <xdr:spPr>
        <a:xfrm>
          <a:off x="473400" y="1107142920"/>
          <a:ext cx="1066320" cy="1387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109440</xdr:colOff>
      <xdr:row>881</xdr:row>
      <xdr:rowOff>42840</xdr:rowOff>
    </xdr:from>
    <xdr:to>
      <xdr:col>1</xdr:col>
      <xdr:colOff>1166400</xdr:colOff>
      <xdr:row>881</xdr:row>
      <xdr:rowOff>1414080</xdr:rowOff>
    </xdr:to>
    <xdr:pic>
      <xdr:nvPicPr>
        <xdr:cNvPr id="612" name="Рисунок 890" descr="9785912825323.jpg"/>
        <xdr:cNvPicPr/>
      </xdr:nvPicPr>
      <xdr:blipFill>
        <a:blip r:embed="rId612"/>
        <a:stretch/>
      </xdr:blipFill>
      <xdr:spPr>
        <a:xfrm>
          <a:off x="485280" y="1108578960"/>
          <a:ext cx="105696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147600</xdr:colOff>
      <xdr:row>70</xdr:row>
      <xdr:rowOff>40320</xdr:rowOff>
    </xdr:from>
    <xdr:to>
      <xdr:col>1</xdr:col>
      <xdr:colOff>1204560</xdr:colOff>
      <xdr:row>71</xdr:row>
      <xdr:rowOff>11520</xdr:rowOff>
    </xdr:to>
    <xdr:pic>
      <xdr:nvPicPr>
        <xdr:cNvPr id="613" name="Рисунок 891" descr="9785912821226.jpg"/>
        <xdr:cNvPicPr/>
      </xdr:nvPicPr>
      <xdr:blipFill>
        <a:blip r:embed="rId613"/>
        <a:stretch/>
      </xdr:blipFill>
      <xdr:spPr>
        <a:xfrm>
          <a:off x="523440" y="80733600"/>
          <a:ext cx="1056960" cy="13903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157320</xdr:colOff>
      <xdr:row>71</xdr:row>
      <xdr:rowOff>33480</xdr:rowOff>
    </xdr:from>
    <xdr:to>
      <xdr:col>1</xdr:col>
      <xdr:colOff>1214280</xdr:colOff>
      <xdr:row>71</xdr:row>
      <xdr:rowOff>1414080</xdr:rowOff>
    </xdr:to>
    <xdr:pic>
      <xdr:nvPicPr>
        <xdr:cNvPr id="614" name="Рисунок 895" descr="9785912821998.jpg"/>
        <xdr:cNvPicPr/>
      </xdr:nvPicPr>
      <xdr:blipFill>
        <a:blip r:embed="rId614"/>
        <a:stretch/>
      </xdr:blipFill>
      <xdr:spPr>
        <a:xfrm>
          <a:off x="533160" y="82145880"/>
          <a:ext cx="105696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162000</xdr:colOff>
      <xdr:row>113</xdr:row>
      <xdr:rowOff>28440</xdr:rowOff>
    </xdr:from>
    <xdr:to>
      <xdr:col>1</xdr:col>
      <xdr:colOff>1218960</xdr:colOff>
      <xdr:row>113</xdr:row>
      <xdr:rowOff>1371240</xdr:rowOff>
    </xdr:to>
    <xdr:pic>
      <xdr:nvPicPr>
        <xdr:cNvPr id="615" name="Рисунок 904" descr="9785000337905.jpg"/>
        <xdr:cNvPicPr/>
      </xdr:nvPicPr>
      <xdr:blipFill>
        <a:blip r:embed="rId615"/>
        <a:stretch/>
      </xdr:blipFill>
      <xdr:spPr>
        <a:xfrm>
          <a:off x="537840" y="133556760"/>
          <a:ext cx="1056960" cy="134280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133200</xdr:colOff>
      <xdr:row>115</xdr:row>
      <xdr:rowOff>38160</xdr:rowOff>
    </xdr:from>
    <xdr:to>
      <xdr:col>1</xdr:col>
      <xdr:colOff>1218600</xdr:colOff>
      <xdr:row>115</xdr:row>
      <xdr:rowOff>1400040</xdr:rowOff>
    </xdr:to>
    <xdr:pic>
      <xdr:nvPicPr>
        <xdr:cNvPr id="616" name="Рисунок 905" descr="9785000337899.jpg"/>
        <xdr:cNvPicPr/>
      </xdr:nvPicPr>
      <xdr:blipFill>
        <a:blip r:embed="rId616"/>
        <a:stretch/>
      </xdr:blipFill>
      <xdr:spPr>
        <a:xfrm>
          <a:off x="509040" y="136405080"/>
          <a:ext cx="1085400" cy="136188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104760</xdr:colOff>
      <xdr:row>116</xdr:row>
      <xdr:rowOff>28440</xdr:rowOff>
    </xdr:from>
    <xdr:to>
      <xdr:col>1</xdr:col>
      <xdr:colOff>1199880</xdr:colOff>
      <xdr:row>116</xdr:row>
      <xdr:rowOff>1399680</xdr:rowOff>
    </xdr:to>
    <xdr:pic>
      <xdr:nvPicPr>
        <xdr:cNvPr id="617" name="Рисунок 906" descr="9785000337912.jpg"/>
        <xdr:cNvPicPr/>
      </xdr:nvPicPr>
      <xdr:blipFill>
        <a:blip r:embed="rId617"/>
        <a:stretch/>
      </xdr:blipFill>
      <xdr:spPr>
        <a:xfrm>
          <a:off x="480600" y="137814480"/>
          <a:ext cx="1095120" cy="137124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133200</xdr:colOff>
      <xdr:row>117</xdr:row>
      <xdr:rowOff>9360</xdr:rowOff>
    </xdr:from>
    <xdr:to>
      <xdr:col>1</xdr:col>
      <xdr:colOff>1237680</xdr:colOff>
      <xdr:row>117</xdr:row>
      <xdr:rowOff>1409040</xdr:rowOff>
    </xdr:to>
    <xdr:pic>
      <xdr:nvPicPr>
        <xdr:cNvPr id="618" name="Рисунок 907" descr="9785000337929.jpg"/>
        <xdr:cNvPicPr/>
      </xdr:nvPicPr>
      <xdr:blipFill>
        <a:blip r:embed="rId618"/>
        <a:stretch/>
      </xdr:blipFill>
      <xdr:spPr>
        <a:xfrm>
          <a:off x="509040" y="139214520"/>
          <a:ext cx="1104480" cy="139968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47520</xdr:colOff>
      <xdr:row>468</xdr:row>
      <xdr:rowOff>28440</xdr:rowOff>
    </xdr:from>
    <xdr:to>
      <xdr:col>1</xdr:col>
      <xdr:colOff>1190160</xdr:colOff>
      <xdr:row>468</xdr:row>
      <xdr:rowOff>1390320</xdr:rowOff>
    </xdr:to>
    <xdr:pic>
      <xdr:nvPicPr>
        <xdr:cNvPr id="619" name="Рисунок 36" descr="9785000336984.jpg"/>
        <xdr:cNvPicPr/>
      </xdr:nvPicPr>
      <xdr:blipFill>
        <a:blip r:embed="rId619"/>
        <a:stretch/>
      </xdr:blipFill>
      <xdr:spPr>
        <a:xfrm>
          <a:off x="423360" y="593852400"/>
          <a:ext cx="114264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57240</xdr:colOff>
      <xdr:row>454</xdr:row>
      <xdr:rowOff>38160</xdr:rowOff>
    </xdr:from>
    <xdr:to>
      <xdr:col>1</xdr:col>
      <xdr:colOff>1161720</xdr:colOff>
      <xdr:row>454</xdr:row>
      <xdr:rowOff>1342800</xdr:rowOff>
    </xdr:to>
    <xdr:pic>
      <xdr:nvPicPr>
        <xdr:cNvPr id="620" name="Рисунок 25" descr="9785000337103.jpg"/>
        <xdr:cNvPicPr/>
      </xdr:nvPicPr>
      <xdr:blipFill>
        <a:blip r:embed="rId620"/>
        <a:stretch/>
      </xdr:blipFill>
      <xdr:spPr>
        <a:xfrm>
          <a:off x="433080" y="573993000"/>
          <a:ext cx="1104480" cy="13046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519</xdr:row>
      <xdr:rowOff>38160</xdr:rowOff>
    </xdr:from>
    <xdr:to>
      <xdr:col>1</xdr:col>
      <xdr:colOff>1285560</xdr:colOff>
      <xdr:row>519</xdr:row>
      <xdr:rowOff>961560</xdr:rowOff>
    </xdr:to>
    <xdr:pic>
      <xdr:nvPicPr>
        <xdr:cNvPr id="621" name="Рисунок 88" descr="9785912820069.jpg"/>
        <xdr:cNvPicPr/>
      </xdr:nvPicPr>
      <xdr:blipFill>
        <a:blip r:embed="rId621"/>
        <a:stretch/>
      </xdr:blipFill>
      <xdr:spPr>
        <a:xfrm>
          <a:off x="404280" y="647297640"/>
          <a:ext cx="1257120" cy="923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190440</xdr:colOff>
      <xdr:row>78</xdr:row>
      <xdr:rowOff>38160</xdr:rowOff>
    </xdr:from>
    <xdr:to>
      <xdr:col>1</xdr:col>
      <xdr:colOff>1113840</xdr:colOff>
      <xdr:row>78</xdr:row>
      <xdr:rowOff>1332360</xdr:rowOff>
    </xdr:to>
    <xdr:pic>
      <xdr:nvPicPr>
        <xdr:cNvPr id="622" name="Рисунок 911" descr="4673738097v01.jpg"/>
        <xdr:cNvPicPr/>
      </xdr:nvPicPr>
      <xdr:blipFill>
        <a:blip r:embed="rId622"/>
        <a:stretch/>
      </xdr:blipFill>
      <xdr:spPr>
        <a:xfrm>
          <a:off x="566280" y="89875440"/>
          <a:ext cx="923400" cy="12942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216720</xdr:colOff>
      <xdr:row>83</xdr:row>
      <xdr:rowOff>16560</xdr:rowOff>
    </xdr:from>
    <xdr:to>
      <xdr:col>1</xdr:col>
      <xdr:colOff>1178280</xdr:colOff>
      <xdr:row>83</xdr:row>
      <xdr:rowOff>1378440</xdr:rowOff>
    </xdr:to>
    <xdr:pic>
      <xdr:nvPicPr>
        <xdr:cNvPr id="623" name="Рисунок 916" descr="4673738097v06.jpg"/>
        <xdr:cNvPicPr/>
      </xdr:nvPicPr>
      <xdr:blipFill>
        <a:blip r:embed="rId623"/>
        <a:stretch/>
      </xdr:blipFill>
      <xdr:spPr>
        <a:xfrm>
          <a:off x="592560" y="95492520"/>
          <a:ext cx="96156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162000</xdr:colOff>
      <xdr:row>82</xdr:row>
      <xdr:rowOff>33480</xdr:rowOff>
    </xdr:from>
    <xdr:to>
      <xdr:col>1</xdr:col>
      <xdr:colOff>1133280</xdr:colOff>
      <xdr:row>82</xdr:row>
      <xdr:rowOff>1404720</xdr:rowOff>
    </xdr:to>
    <xdr:pic>
      <xdr:nvPicPr>
        <xdr:cNvPr id="624" name="Рисунок 917" descr="4673738097v07.jpg"/>
        <xdr:cNvPicPr/>
      </xdr:nvPicPr>
      <xdr:blipFill>
        <a:blip r:embed="rId624"/>
        <a:stretch/>
      </xdr:blipFill>
      <xdr:spPr>
        <a:xfrm>
          <a:off x="537840" y="94090320"/>
          <a:ext cx="97128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777</xdr:row>
      <xdr:rowOff>38160</xdr:rowOff>
    </xdr:from>
    <xdr:to>
      <xdr:col>1</xdr:col>
      <xdr:colOff>1142640</xdr:colOff>
      <xdr:row>777</xdr:row>
      <xdr:rowOff>1390320</xdr:rowOff>
    </xdr:to>
    <xdr:pic>
      <xdr:nvPicPr>
        <xdr:cNvPr id="625" name="Рисунок 3"/>
        <xdr:cNvPicPr/>
      </xdr:nvPicPr>
      <xdr:blipFill>
        <a:blip r:embed="rId625"/>
        <a:stretch/>
      </xdr:blipFill>
      <xdr:spPr>
        <a:xfrm>
          <a:off x="547200" y="968604120"/>
          <a:ext cx="971280" cy="1352160"/>
        </a:xfrm>
        <a:prstGeom prst="rect">
          <a:avLst/>
        </a:prstGeom>
        <a:noFill/>
        <a:ln w="12700">
          <a:solidFill>
            <a:srgbClr val="00B0F0"/>
          </a:solidFill>
          <a:miter/>
        </a:ln>
      </xdr:spPr>
    </xdr:pic>
    <xdr:clientData/>
  </xdr:twoCellAnchor>
  <xdr:twoCellAnchor editAs="twoCell">
    <xdr:from>
      <xdr:col>1</xdr:col>
      <xdr:colOff>152280</xdr:colOff>
      <xdr:row>778</xdr:row>
      <xdr:rowOff>9360</xdr:rowOff>
    </xdr:from>
    <xdr:to>
      <xdr:col>1</xdr:col>
      <xdr:colOff>1104480</xdr:colOff>
      <xdr:row>778</xdr:row>
      <xdr:rowOff>1437120</xdr:rowOff>
    </xdr:to>
    <xdr:pic>
      <xdr:nvPicPr>
        <xdr:cNvPr id="626" name="Рисунок 4"/>
        <xdr:cNvPicPr/>
      </xdr:nvPicPr>
      <xdr:blipFill>
        <a:blip r:embed="rId626"/>
        <a:stretch/>
      </xdr:blipFill>
      <xdr:spPr>
        <a:xfrm>
          <a:off x="528120" y="970013880"/>
          <a:ext cx="952200" cy="1427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133200</xdr:colOff>
      <xdr:row>776</xdr:row>
      <xdr:rowOff>9360</xdr:rowOff>
    </xdr:from>
    <xdr:to>
      <xdr:col>1</xdr:col>
      <xdr:colOff>1152000</xdr:colOff>
      <xdr:row>777</xdr:row>
      <xdr:rowOff>9000</xdr:rowOff>
    </xdr:to>
    <xdr:pic>
      <xdr:nvPicPr>
        <xdr:cNvPr id="627" name="Рисунок 2"/>
        <xdr:cNvPicPr/>
      </xdr:nvPicPr>
      <xdr:blipFill>
        <a:blip r:embed="rId627"/>
        <a:stretch/>
      </xdr:blipFill>
      <xdr:spPr>
        <a:xfrm>
          <a:off x="509040" y="967137120"/>
          <a:ext cx="1018800" cy="1437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104760</xdr:colOff>
      <xdr:row>112</xdr:row>
      <xdr:rowOff>9360</xdr:rowOff>
    </xdr:from>
    <xdr:to>
      <xdr:col>1</xdr:col>
      <xdr:colOff>1238040</xdr:colOff>
      <xdr:row>113</xdr:row>
      <xdr:rowOff>18360</xdr:rowOff>
    </xdr:to>
    <xdr:pic>
      <xdr:nvPicPr>
        <xdr:cNvPr id="628" name="Рисунок 916" descr="в лесу.jpg"/>
        <xdr:cNvPicPr/>
      </xdr:nvPicPr>
      <xdr:blipFill>
        <a:blip r:embed="rId628"/>
        <a:stretch/>
      </xdr:blipFill>
      <xdr:spPr>
        <a:xfrm>
          <a:off x="480600" y="132118560"/>
          <a:ext cx="1133280" cy="1428120"/>
        </a:xfrm>
        <a:prstGeom prst="rect">
          <a:avLst/>
        </a:prstGeom>
        <a:noFill/>
        <a:ln w="19050">
          <a:solidFill>
            <a:srgbClr val="66FFFF"/>
          </a:solidFill>
          <a:miter/>
        </a:ln>
      </xdr:spPr>
    </xdr:pic>
    <xdr:clientData/>
  </xdr:twoCellAnchor>
  <xdr:twoCellAnchor editAs="twoCell">
    <xdr:from>
      <xdr:col>1</xdr:col>
      <xdr:colOff>123840</xdr:colOff>
      <xdr:row>114</xdr:row>
      <xdr:rowOff>0</xdr:rowOff>
    </xdr:from>
    <xdr:to>
      <xdr:col>1</xdr:col>
      <xdr:colOff>1238040</xdr:colOff>
      <xdr:row>114</xdr:row>
      <xdr:rowOff>1399680</xdr:rowOff>
    </xdr:to>
    <xdr:pic>
      <xdr:nvPicPr>
        <xdr:cNvPr id="629" name="Рисунок 917" descr="9785000338216 (1).jpg"/>
        <xdr:cNvPicPr/>
      </xdr:nvPicPr>
      <xdr:blipFill>
        <a:blip r:embed="rId629"/>
        <a:stretch/>
      </xdr:blipFill>
      <xdr:spPr>
        <a:xfrm>
          <a:off x="499680" y="134947800"/>
          <a:ext cx="1114200" cy="1399680"/>
        </a:xfrm>
        <a:prstGeom prst="rect">
          <a:avLst/>
        </a:prstGeom>
        <a:noFill/>
        <a:ln w="19050">
          <a:solidFill>
            <a:srgbClr val="00B0F0"/>
          </a:solidFill>
          <a:miter/>
        </a:ln>
      </xdr:spPr>
    </xdr:pic>
    <xdr:clientData/>
  </xdr:twoCellAnchor>
  <xdr:twoCellAnchor editAs="twoCell">
    <xdr:from>
      <xdr:col>1</xdr:col>
      <xdr:colOff>66600</xdr:colOff>
      <xdr:row>118</xdr:row>
      <xdr:rowOff>28440</xdr:rowOff>
    </xdr:from>
    <xdr:to>
      <xdr:col>1</xdr:col>
      <xdr:colOff>1237680</xdr:colOff>
      <xdr:row>118</xdr:row>
      <xdr:rowOff>1399680</xdr:rowOff>
    </xdr:to>
    <xdr:pic>
      <xdr:nvPicPr>
        <xdr:cNvPr id="630" name="Рисунок 918" descr="9785000338247.jpg"/>
        <xdr:cNvPicPr/>
      </xdr:nvPicPr>
      <xdr:blipFill>
        <a:blip r:embed="rId630"/>
        <a:stretch/>
      </xdr:blipFill>
      <xdr:spPr>
        <a:xfrm>
          <a:off x="442440" y="140653080"/>
          <a:ext cx="1171080" cy="1371240"/>
        </a:xfrm>
        <a:prstGeom prst="rect">
          <a:avLst/>
        </a:prstGeom>
        <a:noFill/>
        <a:ln w="19050">
          <a:solidFill>
            <a:srgbClr val="FFFF00"/>
          </a:solidFill>
          <a:miter/>
        </a:ln>
      </xdr:spPr>
    </xdr:pic>
    <xdr:clientData/>
  </xdr:twoCellAnchor>
  <xdr:twoCellAnchor editAs="twoCell">
    <xdr:from>
      <xdr:col>1</xdr:col>
      <xdr:colOff>57240</xdr:colOff>
      <xdr:row>111</xdr:row>
      <xdr:rowOff>38160</xdr:rowOff>
    </xdr:from>
    <xdr:to>
      <xdr:col>1</xdr:col>
      <xdr:colOff>1238040</xdr:colOff>
      <xdr:row>111</xdr:row>
      <xdr:rowOff>1400040</xdr:rowOff>
    </xdr:to>
    <xdr:pic>
      <xdr:nvPicPr>
        <xdr:cNvPr id="631" name="Рисунок 919" descr="9785000338230.jpg"/>
        <xdr:cNvPicPr/>
      </xdr:nvPicPr>
      <xdr:blipFill>
        <a:blip r:embed="rId631"/>
        <a:stretch/>
      </xdr:blipFill>
      <xdr:spPr>
        <a:xfrm>
          <a:off x="433080" y="130728240"/>
          <a:ext cx="1180800" cy="1361880"/>
        </a:xfrm>
        <a:prstGeom prst="rect">
          <a:avLst/>
        </a:prstGeom>
        <a:noFill/>
        <a:ln w="19050">
          <a:solidFill>
            <a:srgbClr val="66FFFF"/>
          </a:solidFill>
          <a:miter/>
        </a:ln>
      </xdr:spPr>
    </xdr:pic>
    <xdr:clientData/>
  </xdr:twoCellAnchor>
  <xdr:twoCellAnchor editAs="twoCell">
    <xdr:from>
      <xdr:col>1</xdr:col>
      <xdr:colOff>190440</xdr:colOff>
      <xdr:row>84</xdr:row>
      <xdr:rowOff>0</xdr:rowOff>
    </xdr:from>
    <xdr:to>
      <xdr:col>1</xdr:col>
      <xdr:colOff>1152000</xdr:colOff>
      <xdr:row>84</xdr:row>
      <xdr:rowOff>1380600</xdr:rowOff>
    </xdr:to>
    <xdr:pic>
      <xdr:nvPicPr>
        <xdr:cNvPr id="632" name="Рисунок 924" descr="4673738097v08.jpg"/>
        <xdr:cNvPicPr/>
      </xdr:nvPicPr>
      <xdr:blipFill>
        <a:blip r:embed="rId632"/>
        <a:stretch/>
      </xdr:blipFill>
      <xdr:spPr>
        <a:xfrm>
          <a:off x="566280" y="96895440"/>
          <a:ext cx="961560" cy="1380600"/>
        </a:xfrm>
        <a:prstGeom prst="rect">
          <a:avLst/>
        </a:prstGeom>
        <a:noFill/>
        <a:ln w="19050">
          <a:solidFill>
            <a:srgbClr val="5A2781"/>
          </a:solidFill>
          <a:miter/>
        </a:ln>
      </xdr:spPr>
    </xdr:pic>
    <xdr:clientData/>
  </xdr:twoCellAnchor>
  <xdr:twoCellAnchor editAs="twoCell">
    <xdr:from>
      <xdr:col>1</xdr:col>
      <xdr:colOff>171360</xdr:colOff>
      <xdr:row>779</xdr:row>
      <xdr:rowOff>76320</xdr:rowOff>
    </xdr:from>
    <xdr:to>
      <xdr:col>1</xdr:col>
      <xdr:colOff>1037880</xdr:colOff>
      <xdr:row>779</xdr:row>
      <xdr:rowOff>1428480</xdr:rowOff>
    </xdr:to>
    <xdr:pic>
      <xdr:nvPicPr>
        <xdr:cNvPr id="633" name="Рисунок 2"/>
        <xdr:cNvPicPr/>
      </xdr:nvPicPr>
      <xdr:blipFill>
        <a:blip r:embed="rId633"/>
        <a:stretch/>
      </xdr:blipFill>
      <xdr:spPr>
        <a:xfrm>
          <a:off x="547200" y="971519040"/>
          <a:ext cx="866520" cy="1352160"/>
        </a:xfrm>
        <a:prstGeom prst="rect">
          <a:avLst/>
        </a:prstGeom>
        <a:noFill/>
        <a:ln w="19050">
          <a:solidFill>
            <a:srgbClr val="93CDDD"/>
          </a:solidFill>
          <a:miter/>
        </a:ln>
      </xdr:spPr>
    </xdr:pic>
    <xdr:clientData/>
  </xdr:twoCellAnchor>
  <xdr:twoCellAnchor editAs="twoCell">
    <xdr:from>
      <xdr:col>6</xdr:col>
      <xdr:colOff>85680</xdr:colOff>
      <xdr:row>592</xdr:row>
      <xdr:rowOff>0</xdr:rowOff>
    </xdr:from>
    <xdr:to>
      <xdr:col>6</xdr:col>
      <xdr:colOff>1447560</xdr:colOff>
      <xdr:row>592</xdr:row>
      <xdr:rowOff>4320</xdr:rowOff>
    </xdr:to>
    <xdr:pic>
      <xdr:nvPicPr>
        <xdr:cNvPr id="634" name="Рисунок 1"/>
        <xdr:cNvPicPr/>
      </xdr:nvPicPr>
      <xdr:blipFill>
        <a:blip r:embed="rId634"/>
        <a:stretch/>
      </xdr:blipFill>
      <xdr:spPr>
        <a:xfrm>
          <a:off x="9912960" y="727012080"/>
          <a:ext cx="1361880" cy="4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19080</xdr:colOff>
      <xdr:row>591</xdr:row>
      <xdr:rowOff>38160</xdr:rowOff>
    </xdr:from>
    <xdr:to>
      <xdr:col>1</xdr:col>
      <xdr:colOff>1276200</xdr:colOff>
      <xdr:row>591</xdr:row>
      <xdr:rowOff>1037880</xdr:rowOff>
    </xdr:to>
    <xdr:pic>
      <xdr:nvPicPr>
        <xdr:cNvPr id="635" name="Рисунок 3"/>
        <xdr:cNvPicPr/>
      </xdr:nvPicPr>
      <xdr:blipFill>
        <a:blip r:embed="rId635"/>
        <a:stretch/>
      </xdr:blipFill>
      <xdr:spPr>
        <a:xfrm>
          <a:off x="394920" y="725936040"/>
          <a:ext cx="1257120" cy="99972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190440</xdr:colOff>
      <xdr:row>443</xdr:row>
      <xdr:rowOff>38160</xdr:rowOff>
    </xdr:from>
    <xdr:to>
      <xdr:col>1</xdr:col>
      <xdr:colOff>1237680</xdr:colOff>
      <xdr:row>443</xdr:row>
      <xdr:rowOff>1418760</xdr:rowOff>
    </xdr:to>
    <xdr:pic>
      <xdr:nvPicPr>
        <xdr:cNvPr id="636" name="Рисунок 519" descr="9785000335246.jpg"/>
        <xdr:cNvPicPr/>
      </xdr:nvPicPr>
      <xdr:blipFill>
        <a:blip r:embed="rId636"/>
        <a:stretch/>
      </xdr:blipFill>
      <xdr:spPr>
        <a:xfrm>
          <a:off x="566280" y="560953440"/>
          <a:ext cx="104724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738</xdr:row>
      <xdr:rowOff>9360</xdr:rowOff>
    </xdr:from>
    <xdr:to>
      <xdr:col>1</xdr:col>
      <xdr:colOff>1142640</xdr:colOff>
      <xdr:row>738</xdr:row>
      <xdr:rowOff>1380600</xdr:rowOff>
    </xdr:to>
    <xdr:pic>
      <xdr:nvPicPr>
        <xdr:cNvPr id="637" name="Рисунок 771" descr="9785000334980.jpg"/>
        <xdr:cNvPicPr/>
      </xdr:nvPicPr>
      <xdr:blipFill>
        <a:blip r:embed="rId637"/>
        <a:stretch/>
      </xdr:blipFill>
      <xdr:spPr>
        <a:xfrm>
          <a:off x="556920" y="916654680"/>
          <a:ext cx="961560" cy="1371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200160</xdr:colOff>
      <xdr:row>308</xdr:row>
      <xdr:rowOff>9360</xdr:rowOff>
    </xdr:from>
    <xdr:to>
      <xdr:col>1</xdr:col>
      <xdr:colOff>1218960</xdr:colOff>
      <xdr:row>308</xdr:row>
      <xdr:rowOff>1409040</xdr:rowOff>
    </xdr:to>
    <xdr:pic>
      <xdr:nvPicPr>
        <xdr:cNvPr id="638" name="Рисунок 427" descr="9785000335031.jpg"/>
        <xdr:cNvPicPr/>
      </xdr:nvPicPr>
      <xdr:blipFill>
        <a:blip r:embed="rId638"/>
        <a:stretch/>
      </xdr:blipFill>
      <xdr:spPr>
        <a:xfrm>
          <a:off x="576000" y="382730760"/>
          <a:ext cx="1018800" cy="1399680"/>
        </a:xfrm>
        <a:prstGeom prst="rect">
          <a:avLst/>
        </a:prstGeom>
        <a:noFill/>
        <a:ln w="19050">
          <a:solidFill>
            <a:srgbClr val="1A22C4"/>
          </a:solidFill>
          <a:miter/>
        </a:ln>
      </xdr:spPr>
    </xdr:pic>
    <xdr:clientData/>
  </xdr:twoCellAnchor>
  <xdr:twoCellAnchor editAs="twoCell">
    <xdr:from>
      <xdr:col>1</xdr:col>
      <xdr:colOff>228600</xdr:colOff>
      <xdr:row>305</xdr:row>
      <xdr:rowOff>9360</xdr:rowOff>
    </xdr:from>
    <xdr:to>
      <xdr:col>1</xdr:col>
      <xdr:colOff>1199880</xdr:colOff>
      <xdr:row>305</xdr:row>
      <xdr:rowOff>1389960</xdr:rowOff>
    </xdr:to>
    <xdr:pic>
      <xdr:nvPicPr>
        <xdr:cNvPr id="639" name="Рисунок 412" descr="9785912828683.jpg"/>
        <xdr:cNvPicPr/>
      </xdr:nvPicPr>
      <xdr:blipFill>
        <a:blip r:embed="rId639"/>
        <a:stretch/>
      </xdr:blipFill>
      <xdr:spPr>
        <a:xfrm>
          <a:off x="604440" y="378473040"/>
          <a:ext cx="971280" cy="1380600"/>
        </a:xfrm>
        <a:prstGeom prst="rect">
          <a:avLst/>
        </a:prstGeom>
        <a:noFill/>
        <a:ln w="19050">
          <a:solidFill>
            <a:srgbClr val="1A22C4"/>
          </a:solidFill>
          <a:miter/>
        </a:ln>
      </xdr:spPr>
    </xdr:pic>
    <xdr:clientData/>
  </xdr:twoCellAnchor>
  <xdr:twoCellAnchor editAs="twoCell">
    <xdr:from>
      <xdr:col>1</xdr:col>
      <xdr:colOff>145080</xdr:colOff>
      <xdr:row>772</xdr:row>
      <xdr:rowOff>52560</xdr:rowOff>
    </xdr:from>
    <xdr:to>
      <xdr:col>1</xdr:col>
      <xdr:colOff>1116360</xdr:colOff>
      <xdr:row>773</xdr:row>
      <xdr:rowOff>6840</xdr:rowOff>
    </xdr:to>
    <xdr:pic>
      <xdr:nvPicPr>
        <xdr:cNvPr id="640" name="Рисунок 270" descr="9785912828041.jpg"/>
        <xdr:cNvPicPr/>
      </xdr:nvPicPr>
      <xdr:blipFill>
        <a:blip r:embed="rId640"/>
        <a:stretch/>
      </xdr:blipFill>
      <xdr:spPr>
        <a:xfrm>
          <a:off x="520920" y="963151200"/>
          <a:ext cx="971280" cy="1373760"/>
        </a:xfrm>
        <a:prstGeom prst="rect">
          <a:avLst/>
        </a:prstGeom>
        <a:noFill/>
        <a:ln w="9525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85680</xdr:colOff>
      <xdr:row>690</xdr:row>
      <xdr:rowOff>47520</xdr:rowOff>
    </xdr:from>
    <xdr:to>
      <xdr:col>1</xdr:col>
      <xdr:colOff>1152000</xdr:colOff>
      <xdr:row>690</xdr:row>
      <xdr:rowOff>1409400</xdr:rowOff>
    </xdr:to>
    <xdr:pic>
      <xdr:nvPicPr>
        <xdr:cNvPr id="641" name="Рисунок 286" descr="9785912827768.jpg"/>
        <xdr:cNvPicPr/>
      </xdr:nvPicPr>
      <xdr:blipFill>
        <a:blip r:embed="rId641"/>
        <a:stretch/>
      </xdr:blipFill>
      <xdr:spPr>
        <a:xfrm>
          <a:off x="461520" y="851094360"/>
          <a:ext cx="1066320" cy="1361880"/>
        </a:xfrm>
        <a:prstGeom prst="rect">
          <a:avLst/>
        </a:prstGeom>
        <a:noFill/>
        <a:ln w="19050">
          <a:solidFill>
            <a:srgbClr val="1A22C4"/>
          </a:solidFill>
          <a:miter/>
        </a:ln>
      </xdr:spPr>
    </xdr:pic>
    <xdr:clientData/>
  </xdr:twoCellAnchor>
  <xdr:twoCellAnchor editAs="twoCell">
    <xdr:from>
      <xdr:col>1</xdr:col>
      <xdr:colOff>181080</xdr:colOff>
      <xdr:row>441</xdr:row>
      <xdr:rowOff>9360</xdr:rowOff>
    </xdr:from>
    <xdr:to>
      <xdr:col>1</xdr:col>
      <xdr:colOff>1199880</xdr:colOff>
      <xdr:row>441</xdr:row>
      <xdr:rowOff>1389960</xdr:rowOff>
    </xdr:to>
    <xdr:pic>
      <xdr:nvPicPr>
        <xdr:cNvPr id="642" name="Рисунок 518" descr="9785912826818.jpg"/>
        <xdr:cNvPicPr/>
      </xdr:nvPicPr>
      <xdr:blipFill>
        <a:blip r:embed="rId642"/>
        <a:stretch/>
      </xdr:blipFill>
      <xdr:spPr>
        <a:xfrm>
          <a:off x="556920" y="558086040"/>
          <a:ext cx="1018800" cy="1380600"/>
        </a:xfrm>
        <a:prstGeom prst="rect">
          <a:avLst/>
        </a:prstGeom>
        <a:noFill/>
        <a:ln w="19050">
          <a:solidFill>
            <a:srgbClr val="1A22C4"/>
          </a:solidFill>
          <a:miter/>
        </a:ln>
      </xdr:spPr>
    </xdr:pic>
    <xdr:clientData/>
  </xdr:twoCellAnchor>
  <xdr:twoCellAnchor editAs="twoCell">
    <xdr:from>
      <xdr:col>1</xdr:col>
      <xdr:colOff>171360</xdr:colOff>
      <xdr:row>341</xdr:row>
      <xdr:rowOff>28440</xdr:rowOff>
    </xdr:from>
    <xdr:to>
      <xdr:col>1</xdr:col>
      <xdr:colOff>1132920</xdr:colOff>
      <xdr:row>341</xdr:row>
      <xdr:rowOff>1399680</xdr:rowOff>
    </xdr:to>
    <xdr:pic>
      <xdr:nvPicPr>
        <xdr:cNvPr id="643" name="Рисунок 408" descr="9785912824418.jpg"/>
        <xdr:cNvPicPr/>
      </xdr:nvPicPr>
      <xdr:blipFill>
        <a:blip r:embed="rId643"/>
        <a:stretch/>
      </xdr:blipFill>
      <xdr:spPr>
        <a:xfrm>
          <a:off x="547200" y="426669840"/>
          <a:ext cx="961560" cy="1371240"/>
        </a:xfrm>
        <a:prstGeom prst="rect">
          <a:avLst/>
        </a:prstGeom>
        <a:noFill/>
        <a:ln w="19050">
          <a:solidFill>
            <a:srgbClr val="1A22C4"/>
          </a:solidFill>
          <a:miter/>
        </a:ln>
      </xdr:spPr>
    </xdr:pic>
    <xdr:clientData/>
  </xdr:twoCellAnchor>
  <xdr:twoCellAnchor editAs="twoCell">
    <xdr:from>
      <xdr:col>1</xdr:col>
      <xdr:colOff>237960</xdr:colOff>
      <xdr:row>325</xdr:row>
      <xdr:rowOff>1418400</xdr:rowOff>
    </xdr:from>
    <xdr:to>
      <xdr:col>1</xdr:col>
      <xdr:colOff>1199520</xdr:colOff>
      <xdr:row>326</xdr:row>
      <xdr:rowOff>1380600</xdr:rowOff>
    </xdr:to>
    <xdr:pic>
      <xdr:nvPicPr>
        <xdr:cNvPr id="644" name="Рисунок 411" descr="9785912822742.jpg"/>
        <xdr:cNvPicPr/>
      </xdr:nvPicPr>
      <xdr:blipFill>
        <a:blip r:embed="rId644"/>
        <a:stretch/>
      </xdr:blipFill>
      <xdr:spPr>
        <a:xfrm>
          <a:off x="613800" y="406314000"/>
          <a:ext cx="961560" cy="1381680"/>
        </a:xfrm>
        <a:prstGeom prst="rect">
          <a:avLst/>
        </a:prstGeom>
        <a:noFill/>
        <a:ln w="19050">
          <a:solidFill>
            <a:srgbClr val="1A22C4"/>
          </a:solidFill>
          <a:miter/>
        </a:ln>
      </xdr:spPr>
    </xdr:pic>
    <xdr:clientData/>
  </xdr:twoCellAnchor>
  <xdr:twoCellAnchor editAs="twoCell">
    <xdr:from>
      <xdr:col>1</xdr:col>
      <xdr:colOff>133200</xdr:colOff>
      <xdr:row>329</xdr:row>
      <xdr:rowOff>28440</xdr:rowOff>
    </xdr:from>
    <xdr:to>
      <xdr:col>1</xdr:col>
      <xdr:colOff>1171080</xdr:colOff>
      <xdr:row>329</xdr:row>
      <xdr:rowOff>1390320</xdr:rowOff>
    </xdr:to>
    <xdr:pic>
      <xdr:nvPicPr>
        <xdr:cNvPr id="645" name="Рисунок 924" descr="9785912826115.jpg"/>
        <xdr:cNvPicPr/>
      </xdr:nvPicPr>
      <xdr:blipFill>
        <a:blip r:embed="rId645"/>
        <a:stretch/>
      </xdr:blipFill>
      <xdr:spPr>
        <a:xfrm>
          <a:off x="509040" y="410600880"/>
          <a:ext cx="1037880" cy="1361880"/>
        </a:xfrm>
        <a:prstGeom prst="rect">
          <a:avLst/>
        </a:prstGeom>
        <a:noFill/>
        <a:ln w="19050">
          <a:solidFill>
            <a:srgbClr val="403152"/>
          </a:solidFill>
          <a:miter/>
        </a:ln>
      </xdr:spPr>
    </xdr:pic>
    <xdr:clientData/>
  </xdr:twoCellAnchor>
  <xdr:twoCellAnchor editAs="twoCell">
    <xdr:from>
      <xdr:col>1</xdr:col>
      <xdr:colOff>133200</xdr:colOff>
      <xdr:row>331</xdr:row>
      <xdr:rowOff>9360</xdr:rowOff>
    </xdr:from>
    <xdr:to>
      <xdr:col>1</xdr:col>
      <xdr:colOff>1171080</xdr:colOff>
      <xdr:row>331</xdr:row>
      <xdr:rowOff>1389960</xdr:rowOff>
    </xdr:to>
    <xdr:pic>
      <xdr:nvPicPr>
        <xdr:cNvPr id="646" name="Рисунок 925" descr="9785000338605.jpg"/>
        <xdr:cNvPicPr/>
      </xdr:nvPicPr>
      <xdr:blipFill>
        <a:blip r:embed="rId646"/>
        <a:stretch/>
      </xdr:blipFill>
      <xdr:spPr>
        <a:xfrm>
          <a:off x="509040" y="413420400"/>
          <a:ext cx="1037880" cy="1380600"/>
        </a:xfrm>
        <a:prstGeom prst="rect">
          <a:avLst/>
        </a:prstGeom>
        <a:noFill/>
        <a:ln w="19050">
          <a:solidFill>
            <a:srgbClr val="8064A2"/>
          </a:solidFill>
          <a:miter/>
        </a:ln>
      </xdr:spPr>
    </xdr:pic>
    <xdr:clientData/>
  </xdr:twoCellAnchor>
  <xdr:twoCellAnchor editAs="twoCell">
    <xdr:from>
      <xdr:col>1</xdr:col>
      <xdr:colOff>9360</xdr:colOff>
      <xdr:row>182</xdr:row>
      <xdr:rowOff>85680</xdr:rowOff>
    </xdr:from>
    <xdr:to>
      <xdr:col>1</xdr:col>
      <xdr:colOff>1285200</xdr:colOff>
      <xdr:row>182</xdr:row>
      <xdr:rowOff>1333080</xdr:rowOff>
    </xdr:to>
    <xdr:pic>
      <xdr:nvPicPr>
        <xdr:cNvPr id="647" name="Рисунок 913" descr="9785000336830.jpg"/>
        <xdr:cNvPicPr/>
      </xdr:nvPicPr>
      <xdr:blipFill>
        <a:blip r:embed="rId647"/>
        <a:stretch/>
      </xdr:blipFill>
      <xdr:spPr>
        <a:xfrm>
          <a:off x="385200" y="219348720"/>
          <a:ext cx="1275840" cy="1247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28440</xdr:colOff>
      <xdr:row>186</xdr:row>
      <xdr:rowOff>38160</xdr:rowOff>
    </xdr:from>
    <xdr:to>
      <xdr:col>1</xdr:col>
      <xdr:colOff>1285560</xdr:colOff>
      <xdr:row>186</xdr:row>
      <xdr:rowOff>1295280</xdr:rowOff>
    </xdr:to>
    <xdr:pic>
      <xdr:nvPicPr>
        <xdr:cNvPr id="648" name="Рисунок 981" descr="Забавный телёнок 9785000337349.jpg"/>
        <xdr:cNvPicPr/>
      </xdr:nvPicPr>
      <xdr:blipFill>
        <a:blip r:embed="rId648"/>
        <a:stretch/>
      </xdr:blipFill>
      <xdr:spPr>
        <a:xfrm>
          <a:off x="404280" y="224978040"/>
          <a:ext cx="1257120" cy="12571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196</xdr:row>
      <xdr:rowOff>57240</xdr:rowOff>
    </xdr:from>
    <xdr:to>
      <xdr:col>1</xdr:col>
      <xdr:colOff>1285560</xdr:colOff>
      <xdr:row>196</xdr:row>
      <xdr:rowOff>1314360</xdr:rowOff>
    </xdr:to>
    <xdr:pic>
      <xdr:nvPicPr>
        <xdr:cNvPr id="649" name="Рисунок 987" descr="Храбрый львёнок 9785000337318.jpg"/>
        <xdr:cNvPicPr/>
      </xdr:nvPicPr>
      <xdr:blipFill>
        <a:blip r:embed="rId649"/>
        <a:stretch/>
      </xdr:blipFill>
      <xdr:spPr>
        <a:xfrm>
          <a:off x="394920" y="239189400"/>
          <a:ext cx="1266480" cy="12571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198</xdr:row>
      <xdr:rowOff>85680</xdr:rowOff>
    </xdr:from>
    <xdr:to>
      <xdr:col>1</xdr:col>
      <xdr:colOff>1285560</xdr:colOff>
      <xdr:row>198</xdr:row>
      <xdr:rowOff>1333080</xdr:rowOff>
    </xdr:to>
    <xdr:pic>
      <xdr:nvPicPr>
        <xdr:cNvPr id="650" name="Рисунок 988" descr="Шаловливый лисёнок 9785000337387.jpg"/>
        <xdr:cNvPicPr/>
      </xdr:nvPicPr>
      <xdr:blipFill>
        <a:blip r:embed="rId650"/>
        <a:stretch/>
      </xdr:blipFill>
      <xdr:spPr>
        <a:xfrm>
          <a:off x="394920" y="242056080"/>
          <a:ext cx="1266480" cy="1247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188</xdr:row>
      <xdr:rowOff>85680</xdr:rowOff>
    </xdr:from>
    <xdr:to>
      <xdr:col>1</xdr:col>
      <xdr:colOff>1285200</xdr:colOff>
      <xdr:row>188</xdr:row>
      <xdr:rowOff>1333080</xdr:rowOff>
    </xdr:to>
    <xdr:pic>
      <xdr:nvPicPr>
        <xdr:cNvPr id="651" name="Рисунок 290" descr="9785000336823.jpg"/>
        <xdr:cNvPicPr/>
      </xdr:nvPicPr>
      <xdr:blipFill>
        <a:blip r:embed="rId651"/>
        <a:stretch/>
      </xdr:blipFill>
      <xdr:spPr>
        <a:xfrm>
          <a:off x="385200" y="227864160"/>
          <a:ext cx="1275840" cy="1247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189</xdr:row>
      <xdr:rowOff>57240</xdr:rowOff>
    </xdr:from>
    <xdr:to>
      <xdr:col>1</xdr:col>
      <xdr:colOff>1285200</xdr:colOff>
      <xdr:row>189</xdr:row>
      <xdr:rowOff>1314360</xdr:rowOff>
    </xdr:to>
    <xdr:pic>
      <xdr:nvPicPr>
        <xdr:cNvPr id="652" name="Рисунок 983" descr="Косолапый медвежонок 9785000337370.jpg"/>
        <xdr:cNvPicPr/>
      </xdr:nvPicPr>
      <xdr:blipFill>
        <a:blip r:embed="rId652"/>
        <a:stretch/>
      </xdr:blipFill>
      <xdr:spPr>
        <a:xfrm>
          <a:off x="385200" y="229254840"/>
          <a:ext cx="1275840" cy="12571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9360</xdr:colOff>
      <xdr:row>193</xdr:row>
      <xdr:rowOff>85680</xdr:rowOff>
    </xdr:from>
    <xdr:to>
      <xdr:col>1</xdr:col>
      <xdr:colOff>1285200</xdr:colOff>
      <xdr:row>193</xdr:row>
      <xdr:rowOff>1333080</xdr:rowOff>
    </xdr:to>
    <xdr:pic>
      <xdr:nvPicPr>
        <xdr:cNvPr id="653" name="Рисунок 985" descr="Мальчикам 9785000337332.jpg"/>
        <xdr:cNvPicPr/>
      </xdr:nvPicPr>
      <xdr:blipFill>
        <a:blip r:embed="rId653"/>
        <a:stretch/>
      </xdr:blipFill>
      <xdr:spPr>
        <a:xfrm>
          <a:off x="385200" y="234960120"/>
          <a:ext cx="1275840" cy="1247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0</xdr:colOff>
      <xdr:row>187</xdr:row>
      <xdr:rowOff>57240</xdr:rowOff>
    </xdr:from>
    <xdr:to>
      <xdr:col>1</xdr:col>
      <xdr:colOff>1285560</xdr:colOff>
      <xdr:row>187</xdr:row>
      <xdr:rowOff>1333080</xdr:rowOff>
    </xdr:to>
    <xdr:pic>
      <xdr:nvPicPr>
        <xdr:cNvPr id="654" name="Рисунок 982" descr="Заботливый енот 9785000337325.jpg"/>
        <xdr:cNvPicPr/>
      </xdr:nvPicPr>
      <xdr:blipFill>
        <a:blip r:embed="rId654"/>
        <a:stretch/>
      </xdr:blipFill>
      <xdr:spPr>
        <a:xfrm>
          <a:off x="375840" y="226416240"/>
          <a:ext cx="1285560" cy="12758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123840</xdr:colOff>
      <xdr:row>412</xdr:row>
      <xdr:rowOff>57240</xdr:rowOff>
    </xdr:from>
    <xdr:to>
      <xdr:col>1</xdr:col>
      <xdr:colOff>1257120</xdr:colOff>
      <xdr:row>412</xdr:row>
      <xdr:rowOff>1390320</xdr:rowOff>
    </xdr:to>
    <xdr:pic>
      <xdr:nvPicPr>
        <xdr:cNvPr id="655" name="Рисунок 924" descr="9785912828454.jpg"/>
        <xdr:cNvPicPr/>
      </xdr:nvPicPr>
      <xdr:blipFill>
        <a:blip r:embed="rId655"/>
        <a:stretch/>
      </xdr:blipFill>
      <xdr:spPr>
        <a:xfrm>
          <a:off x="499680" y="520615080"/>
          <a:ext cx="1133280" cy="1333080"/>
        </a:xfrm>
        <a:prstGeom prst="rect">
          <a:avLst/>
        </a:prstGeom>
        <a:noFill/>
        <a:ln w="19050">
          <a:solidFill>
            <a:srgbClr val="9966FF"/>
          </a:solidFill>
          <a:miter/>
        </a:ln>
      </xdr:spPr>
    </xdr:pic>
    <xdr:clientData/>
  </xdr:twoCellAnchor>
  <xdr:twoCellAnchor editAs="twoCell">
    <xdr:from>
      <xdr:col>1</xdr:col>
      <xdr:colOff>133200</xdr:colOff>
      <xdr:row>407</xdr:row>
      <xdr:rowOff>9360</xdr:rowOff>
    </xdr:from>
    <xdr:to>
      <xdr:col>1</xdr:col>
      <xdr:colOff>1247400</xdr:colOff>
      <xdr:row>407</xdr:row>
      <xdr:rowOff>1389960</xdr:rowOff>
    </xdr:to>
    <xdr:pic>
      <xdr:nvPicPr>
        <xdr:cNvPr id="656" name="Рисунок 926" descr="9785912822469.jpg"/>
        <xdr:cNvPicPr/>
      </xdr:nvPicPr>
      <xdr:blipFill>
        <a:blip r:embed="rId656"/>
        <a:stretch/>
      </xdr:blipFill>
      <xdr:spPr>
        <a:xfrm>
          <a:off x="509040" y="513470880"/>
          <a:ext cx="1114200" cy="1380600"/>
        </a:xfrm>
        <a:prstGeom prst="rect">
          <a:avLst/>
        </a:prstGeom>
        <a:noFill/>
        <a:ln w="19050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152280</xdr:colOff>
      <xdr:row>393</xdr:row>
      <xdr:rowOff>9360</xdr:rowOff>
    </xdr:from>
    <xdr:to>
      <xdr:col>1</xdr:col>
      <xdr:colOff>1275840</xdr:colOff>
      <xdr:row>393</xdr:row>
      <xdr:rowOff>1409040</xdr:rowOff>
    </xdr:to>
    <xdr:pic>
      <xdr:nvPicPr>
        <xdr:cNvPr id="657" name="Рисунок 928" descr="9785912822575.jpg"/>
        <xdr:cNvPicPr/>
      </xdr:nvPicPr>
      <xdr:blipFill>
        <a:blip r:embed="rId657"/>
        <a:stretch/>
      </xdr:blipFill>
      <xdr:spPr>
        <a:xfrm>
          <a:off x="528120" y="493601760"/>
          <a:ext cx="1123560" cy="1399680"/>
        </a:xfrm>
        <a:prstGeom prst="rect">
          <a:avLst/>
        </a:prstGeom>
        <a:noFill/>
        <a:ln w="19050">
          <a:solidFill>
            <a:srgbClr val="9966FF"/>
          </a:solidFill>
          <a:miter/>
        </a:ln>
      </xdr:spPr>
    </xdr:pic>
    <xdr:clientData/>
  </xdr:twoCellAnchor>
  <xdr:twoCellAnchor editAs="twoCell">
    <xdr:from>
      <xdr:col>1</xdr:col>
      <xdr:colOff>57240</xdr:colOff>
      <xdr:row>462</xdr:row>
      <xdr:rowOff>38160</xdr:rowOff>
    </xdr:from>
    <xdr:to>
      <xdr:col>1</xdr:col>
      <xdr:colOff>1228320</xdr:colOff>
      <xdr:row>462</xdr:row>
      <xdr:rowOff>1418760</xdr:rowOff>
    </xdr:to>
    <xdr:pic>
      <xdr:nvPicPr>
        <xdr:cNvPr id="658" name="Рисунок 928" descr="9785000338568.jpg"/>
        <xdr:cNvPicPr/>
      </xdr:nvPicPr>
      <xdr:blipFill>
        <a:blip r:embed="rId658"/>
        <a:stretch/>
      </xdr:blipFill>
      <xdr:spPr>
        <a:xfrm>
          <a:off x="433080" y="585347040"/>
          <a:ext cx="1171080" cy="1380600"/>
        </a:xfrm>
        <a:prstGeom prst="rect">
          <a:avLst/>
        </a:prstGeom>
        <a:noFill/>
        <a:ln w="19050">
          <a:solidFill>
            <a:srgbClr val="7030A0"/>
          </a:solidFill>
          <a:miter/>
        </a:ln>
      </xdr:spPr>
    </xdr:pic>
    <xdr:clientData/>
  </xdr:twoCellAnchor>
  <xdr:twoCellAnchor editAs="twoCell">
    <xdr:from>
      <xdr:col>1</xdr:col>
      <xdr:colOff>66600</xdr:colOff>
      <xdr:row>461</xdr:row>
      <xdr:rowOff>9360</xdr:rowOff>
    </xdr:from>
    <xdr:to>
      <xdr:col>1</xdr:col>
      <xdr:colOff>1199880</xdr:colOff>
      <xdr:row>461</xdr:row>
      <xdr:rowOff>1418040</xdr:rowOff>
    </xdr:to>
    <xdr:pic>
      <xdr:nvPicPr>
        <xdr:cNvPr id="659" name="Рисунок 931" descr="9785000338575.jpg"/>
        <xdr:cNvPicPr/>
      </xdr:nvPicPr>
      <xdr:blipFill>
        <a:blip r:embed="rId659"/>
        <a:stretch/>
      </xdr:blipFill>
      <xdr:spPr>
        <a:xfrm>
          <a:off x="442440" y="583898760"/>
          <a:ext cx="1133280" cy="1408680"/>
        </a:xfrm>
        <a:prstGeom prst="rect">
          <a:avLst/>
        </a:prstGeom>
        <a:noFill/>
        <a:ln w="19050">
          <a:solidFill>
            <a:srgbClr val="7030A0"/>
          </a:solidFill>
          <a:miter/>
        </a:ln>
      </xdr:spPr>
    </xdr:pic>
    <xdr:clientData/>
  </xdr:twoCellAnchor>
  <xdr:twoCellAnchor editAs="twoCell">
    <xdr:from>
      <xdr:col>1</xdr:col>
      <xdr:colOff>66600</xdr:colOff>
      <xdr:row>458</xdr:row>
      <xdr:rowOff>38160</xdr:rowOff>
    </xdr:from>
    <xdr:to>
      <xdr:col>1</xdr:col>
      <xdr:colOff>1209240</xdr:colOff>
      <xdr:row>458</xdr:row>
      <xdr:rowOff>1400040</xdr:rowOff>
    </xdr:to>
    <xdr:pic>
      <xdr:nvPicPr>
        <xdr:cNvPr id="660" name="Рисунок 934" descr="9785000338582.jpg"/>
        <xdr:cNvPicPr/>
      </xdr:nvPicPr>
      <xdr:blipFill>
        <a:blip r:embed="rId660"/>
        <a:stretch/>
      </xdr:blipFill>
      <xdr:spPr>
        <a:xfrm>
          <a:off x="442440" y="579669840"/>
          <a:ext cx="1142640" cy="1361880"/>
        </a:xfrm>
        <a:prstGeom prst="rect">
          <a:avLst/>
        </a:prstGeom>
        <a:noFill/>
        <a:ln w="19050">
          <a:solidFill>
            <a:srgbClr val="7030A0"/>
          </a:solidFill>
          <a:miter/>
        </a:ln>
      </xdr:spPr>
    </xdr:pic>
    <xdr:clientData/>
  </xdr:twoCellAnchor>
  <xdr:twoCellAnchor editAs="twoCell">
    <xdr:from>
      <xdr:col>1</xdr:col>
      <xdr:colOff>85680</xdr:colOff>
      <xdr:row>453</xdr:row>
      <xdr:rowOff>38160</xdr:rowOff>
    </xdr:from>
    <xdr:to>
      <xdr:col>1</xdr:col>
      <xdr:colOff>1180800</xdr:colOff>
      <xdr:row>453</xdr:row>
      <xdr:rowOff>1409400</xdr:rowOff>
    </xdr:to>
    <xdr:pic>
      <xdr:nvPicPr>
        <xdr:cNvPr id="661" name="Рисунок 937" descr="9785000337097.jpg"/>
        <xdr:cNvPicPr/>
      </xdr:nvPicPr>
      <xdr:blipFill>
        <a:blip r:embed="rId661"/>
        <a:stretch/>
      </xdr:blipFill>
      <xdr:spPr>
        <a:xfrm>
          <a:off x="461520" y="572573880"/>
          <a:ext cx="1095120" cy="1371240"/>
        </a:xfrm>
        <a:prstGeom prst="rect">
          <a:avLst/>
        </a:prstGeom>
        <a:noFill/>
        <a:ln w="19050">
          <a:solidFill>
            <a:srgbClr val="7030A0"/>
          </a:solidFill>
          <a:miter/>
        </a:ln>
      </xdr:spPr>
    </xdr:pic>
    <xdr:clientData/>
  </xdr:twoCellAnchor>
  <xdr:twoCellAnchor editAs="twoCell">
    <xdr:from>
      <xdr:col>1</xdr:col>
      <xdr:colOff>133200</xdr:colOff>
      <xdr:row>760</xdr:row>
      <xdr:rowOff>9360</xdr:rowOff>
    </xdr:from>
    <xdr:to>
      <xdr:col>1</xdr:col>
      <xdr:colOff>1142640</xdr:colOff>
      <xdr:row>760</xdr:row>
      <xdr:rowOff>1380600</xdr:rowOff>
    </xdr:to>
    <xdr:pic>
      <xdr:nvPicPr>
        <xdr:cNvPr id="662" name="Рисунок 246" descr="9785000335871.jpg"/>
        <xdr:cNvPicPr/>
      </xdr:nvPicPr>
      <xdr:blipFill>
        <a:blip r:embed="rId662"/>
        <a:stretch/>
      </xdr:blipFill>
      <xdr:spPr>
        <a:xfrm>
          <a:off x="509040" y="947001240"/>
          <a:ext cx="10094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763</xdr:row>
      <xdr:rowOff>19080</xdr:rowOff>
    </xdr:from>
    <xdr:to>
      <xdr:col>1</xdr:col>
      <xdr:colOff>1180800</xdr:colOff>
      <xdr:row>763</xdr:row>
      <xdr:rowOff>1390320</xdr:rowOff>
    </xdr:to>
    <xdr:pic>
      <xdr:nvPicPr>
        <xdr:cNvPr id="663" name="Рисунок 249" descr="9785000335895.jpg"/>
        <xdr:cNvPicPr/>
      </xdr:nvPicPr>
      <xdr:blipFill>
        <a:blip r:embed="rId663"/>
        <a:stretch/>
      </xdr:blipFill>
      <xdr:spPr>
        <a:xfrm>
          <a:off x="547200" y="951268680"/>
          <a:ext cx="10094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152280</xdr:colOff>
      <xdr:row>764</xdr:row>
      <xdr:rowOff>9360</xdr:rowOff>
    </xdr:from>
    <xdr:to>
      <xdr:col>1</xdr:col>
      <xdr:colOff>1161720</xdr:colOff>
      <xdr:row>764</xdr:row>
      <xdr:rowOff>1371240</xdr:rowOff>
    </xdr:to>
    <xdr:pic>
      <xdr:nvPicPr>
        <xdr:cNvPr id="664" name="Рисунок 250" descr="9785000335918.jpg"/>
        <xdr:cNvPicPr/>
      </xdr:nvPicPr>
      <xdr:blipFill>
        <a:blip r:embed="rId664"/>
        <a:stretch/>
      </xdr:blipFill>
      <xdr:spPr>
        <a:xfrm>
          <a:off x="528120" y="952678440"/>
          <a:ext cx="100944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749</xdr:row>
      <xdr:rowOff>57240</xdr:rowOff>
    </xdr:from>
    <xdr:to>
      <xdr:col>1</xdr:col>
      <xdr:colOff>1199880</xdr:colOff>
      <xdr:row>749</xdr:row>
      <xdr:rowOff>1418760</xdr:rowOff>
    </xdr:to>
    <xdr:pic>
      <xdr:nvPicPr>
        <xdr:cNvPr id="665" name="Рисунок 942" descr="9785000336687.jpg"/>
        <xdr:cNvPicPr/>
      </xdr:nvPicPr>
      <xdr:blipFill>
        <a:blip r:embed="rId665"/>
        <a:stretch/>
      </xdr:blipFill>
      <xdr:spPr>
        <a:xfrm>
          <a:off x="480600" y="931437720"/>
          <a:ext cx="1095120" cy="1361520"/>
        </a:xfrm>
        <a:prstGeom prst="rect">
          <a:avLst/>
        </a:prstGeom>
        <a:noFill/>
        <a:ln w="19050">
          <a:solidFill>
            <a:srgbClr val="7030A0"/>
          </a:solidFill>
          <a:miter/>
        </a:ln>
      </xdr:spPr>
    </xdr:pic>
    <xdr:clientData/>
  </xdr:twoCellAnchor>
  <xdr:twoCellAnchor editAs="twoCell">
    <xdr:from>
      <xdr:col>1</xdr:col>
      <xdr:colOff>142920</xdr:colOff>
      <xdr:row>768</xdr:row>
      <xdr:rowOff>19080</xdr:rowOff>
    </xdr:from>
    <xdr:to>
      <xdr:col>1</xdr:col>
      <xdr:colOff>1133280</xdr:colOff>
      <xdr:row>769</xdr:row>
      <xdr:rowOff>9360</xdr:rowOff>
    </xdr:to>
    <xdr:pic>
      <xdr:nvPicPr>
        <xdr:cNvPr id="666" name="Рисунок 257" descr="9785000336755.jpg"/>
        <xdr:cNvPicPr/>
      </xdr:nvPicPr>
      <xdr:blipFill>
        <a:blip r:embed="rId666"/>
        <a:stretch/>
      </xdr:blipFill>
      <xdr:spPr>
        <a:xfrm>
          <a:off x="518760" y="958365000"/>
          <a:ext cx="990360" cy="14094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123840</xdr:colOff>
      <xdr:row>752</xdr:row>
      <xdr:rowOff>38160</xdr:rowOff>
    </xdr:from>
    <xdr:to>
      <xdr:col>1</xdr:col>
      <xdr:colOff>1209240</xdr:colOff>
      <xdr:row>752</xdr:row>
      <xdr:rowOff>1371240</xdr:rowOff>
    </xdr:to>
    <xdr:pic>
      <xdr:nvPicPr>
        <xdr:cNvPr id="667" name="Рисунок 946" descr="9785912825545.jpg"/>
        <xdr:cNvPicPr/>
      </xdr:nvPicPr>
      <xdr:blipFill>
        <a:blip r:embed="rId667"/>
        <a:stretch/>
      </xdr:blipFill>
      <xdr:spPr>
        <a:xfrm>
          <a:off x="499680" y="935676360"/>
          <a:ext cx="1085400" cy="1333080"/>
        </a:xfrm>
        <a:prstGeom prst="rect">
          <a:avLst/>
        </a:prstGeom>
        <a:noFill/>
        <a:ln w="19050">
          <a:solidFill>
            <a:srgbClr val="7030A0"/>
          </a:solidFill>
          <a:miter/>
        </a:ln>
      </xdr:spPr>
    </xdr:pic>
    <xdr:clientData/>
  </xdr:twoCellAnchor>
  <xdr:twoCellAnchor editAs="twoCell">
    <xdr:from>
      <xdr:col>1</xdr:col>
      <xdr:colOff>162000</xdr:colOff>
      <xdr:row>748</xdr:row>
      <xdr:rowOff>28440</xdr:rowOff>
    </xdr:from>
    <xdr:to>
      <xdr:col>1</xdr:col>
      <xdr:colOff>1190520</xdr:colOff>
      <xdr:row>748</xdr:row>
      <xdr:rowOff>1419120</xdr:rowOff>
    </xdr:to>
    <xdr:pic>
      <xdr:nvPicPr>
        <xdr:cNvPr id="668" name="Рисунок 948" descr="9785912827204.jpg"/>
        <xdr:cNvPicPr/>
      </xdr:nvPicPr>
      <xdr:blipFill>
        <a:blip r:embed="rId668"/>
        <a:stretch/>
      </xdr:blipFill>
      <xdr:spPr>
        <a:xfrm>
          <a:off x="537840" y="929989800"/>
          <a:ext cx="1028520" cy="1390680"/>
        </a:xfrm>
        <a:prstGeom prst="rect">
          <a:avLst/>
        </a:prstGeom>
        <a:noFill/>
        <a:ln w="19050">
          <a:solidFill>
            <a:srgbClr val="7030A0"/>
          </a:solidFill>
          <a:miter/>
        </a:ln>
      </xdr:spPr>
    </xdr:pic>
    <xdr:clientData/>
  </xdr:twoCellAnchor>
  <xdr:twoCellAnchor editAs="twoCell">
    <xdr:from>
      <xdr:col>1</xdr:col>
      <xdr:colOff>95400</xdr:colOff>
      <xdr:row>753</xdr:row>
      <xdr:rowOff>28440</xdr:rowOff>
    </xdr:from>
    <xdr:to>
      <xdr:col>1</xdr:col>
      <xdr:colOff>1209600</xdr:colOff>
      <xdr:row>753</xdr:row>
      <xdr:rowOff>1352160</xdr:rowOff>
    </xdr:to>
    <xdr:pic>
      <xdr:nvPicPr>
        <xdr:cNvPr id="669" name="Рисунок 949" descr="9785912827365.jpg"/>
        <xdr:cNvPicPr/>
      </xdr:nvPicPr>
      <xdr:blipFill>
        <a:blip r:embed="rId669"/>
        <a:stretch/>
      </xdr:blipFill>
      <xdr:spPr>
        <a:xfrm>
          <a:off x="471240" y="937085760"/>
          <a:ext cx="1114200" cy="1323720"/>
        </a:xfrm>
        <a:prstGeom prst="rect">
          <a:avLst/>
        </a:prstGeom>
        <a:noFill/>
        <a:ln w="19050">
          <a:solidFill>
            <a:srgbClr val="7030A0"/>
          </a:solidFill>
          <a:miter/>
        </a:ln>
      </xdr:spPr>
    </xdr:pic>
    <xdr:clientData/>
  </xdr:twoCellAnchor>
  <xdr:twoCellAnchor editAs="twoCell">
    <xdr:from>
      <xdr:col>1</xdr:col>
      <xdr:colOff>38160</xdr:colOff>
      <xdr:row>155</xdr:row>
      <xdr:rowOff>28440</xdr:rowOff>
    </xdr:from>
    <xdr:to>
      <xdr:col>1</xdr:col>
      <xdr:colOff>1285560</xdr:colOff>
      <xdr:row>155</xdr:row>
      <xdr:rowOff>894960</xdr:rowOff>
    </xdr:to>
    <xdr:pic>
      <xdr:nvPicPr>
        <xdr:cNvPr id="670" name="Рисунок 935" descr="9785912822940.jpg"/>
        <xdr:cNvPicPr/>
      </xdr:nvPicPr>
      <xdr:blipFill>
        <a:blip r:embed="rId670"/>
        <a:stretch/>
      </xdr:blipFill>
      <xdr:spPr>
        <a:xfrm>
          <a:off x="414000" y="188706600"/>
          <a:ext cx="1247400" cy="866520"/>
        </a:xfrm>
        <a:prstGeom prst="rect">
          <a:avLst/>
        </a:prstGeom>
        <a:noFill/>
        <a:ln w="19050">
          <a:solidFill>
            <a:srgbClr val="00FF00"/>
          </a:solidFill>
          <a:miter/>
        </a:ln>
      </xdr:spPr>
    </xdr:pic>
    <xdr:clientData/>
  </xdr:twoCellAnchor>
  <xdr:twoCellAnchor editAs="twoCell">
    <xdr:from>
      <xdr:col>1</xdr:col>
      <xdr:colOff>38160</xdr:colOff>
      <xdr:row>156</xdr:row>
      <xdr:rowOff>38160</xdr:rowOff>
    </xdr:from>
    <xdr:to>
      <xdr:col>1</xdr:col>
      <xdr:colOff>1238040</xdr:colOff>
      <xdr:row>156</xdr:row>
      <xdr:rowOff>914040</xdr:rowOff>
    </xdr:to>
    <xdr:pic>
      <xdr:nvPicPr>
        <xdr:cNvPr id="671" name="Рисунок 937" descr="9785912823794.jpg"/>
        <xdr:cNvPicPr/>
      </xdr:nvPicPr>
      <xdr:blipFill>
        <a:blip r:embed="rId671"/>
        <a:stretch/>
      </xdr:blipFill>
      <xdr:spPr>
        <a:xfrm>
          <a:off x="414000" y="189649800"/>
          <a:ext cx="1199880" cy="875880"/>
        </a:xfrm>
        <a:prstGeom prst="rect">
          <a:avLst/>
        </a:prstGeom>
        <a:noFill/>
        <a:ln w="9525">
          <a:solidFill>
            <a:srgbClr val="FFFF00"/>
          </a:solidFill>
          <a:miter/>
        </a:ln>
      </xdr:spPr>
    </xdr:pic>
    <xdr:clientData/>
  </xdr:twoCellAnchor>
  <xdr:twoCellAnchor editAs="twoCell">
    <xdr:from>
      <xdr:col>1</xdr:col>
      <xdr:colOff>38160</xdr:colOff>
      <xdr:row>157</xdr:row>
      <xdr:rowOff>66600</xdr:rowOff>
    </xdr:from>
    <xdr:to>
      <xdr:col>1</xdr:col>
      <xdr:colOff>1276200</xdr:colOff>
      <xdr:row>157</xdr:row>
      <xdr:rowOff>932400</xdr:rowOff>
    </xdr:to>
    <xdr:pic>
      <xdr:nvPicPr>
        <xdr:cNvPr id="672" name="Рисунок 939" descr="9785912822797.jpg"/>
        <xdr:cNvPicPr/>
      </xdr:nvPicPr>
      <xdr:blipFill>
        <a:blip r:embed="rId672"/>
        <a:stretch/>
      </xdr:blipFill>
      <xdr:spPr>
        <a:xfrm>
          <a:off x="414000" y="190611720"/>
          <a:ext cx="1238040" cy="865800"/>
        </a:xfrm>
        <a:prstGeom prst="rect">
          <a:avLst/>
        </a:prstGeom>
        <a:noFill/>
        <a:ln w="19050">
          <a:solidFill>
            <a:srgbClr val="00FFFF"/>
          </a:solidFill>
          <a:miter/>
        </a:ln>
      </xdr:spPr>
    </xdr:pic>
    <xdr:clientData/>
  </xdr:twoCellAnchor>
  <xdr:twoCellAnchor editAs="twoCell">
    <xdr:from>
      <xdr:col>1</xdr:col>
      <xdr:colOff>28440</xdr:colOff>
      <xdr:row>158</xdr:row>
      <xdr:rowOff>38160</xdr:rowOff>
    </xdr:from>
    <xdr:to>
      <xdr:col>1</xdr:col>
      <xdr:colOff>1266480</xdr:colOff>
      <xdr:row>158</xdr:row>
      <xdr:rowOff>914040</xdr:rowOff>
    </xdr:to>
    <xdr:pic>
      <xdr:nvPicPr>
        <xdr:cNvPr id="673" name="Рисунок 941" descr="9785912826559.jpg"/>
        <xdr:cNvPicPr/>
      </xdr:nvPicPr>
      <xdr:blipFill>
        <a:blip r:embed="rId673"/>
        <a:stretch/>
      </xdr:blipFill>
      <xdr:spPr>
        <a:xfrm>
          <a:off x="404280" y="191516760"/>
          <a:ext cx="1238040" cy="875880"/>
        </a:xfrm>
        <a:prstGeom prst="rect">
          <a:avLst/>
        </a:prstGeom>
        <a:noFill/>
        <a:ln w="19050">
          <a:solidFill>
            <a:srgbClr val="FFFF00"/>
          </a:solidFill>
          <a:miter/>
        </a:ln>
      </xdr:spPr>
    </xdr:pic>
    <xdr:clientData/>
  </xdr:twoCellAnchor>
  <xdr:twoCellAnchor editAs="twoCell">
    <xdr:from>
      <xdr:col>1</xdr:col>
      <xdr:colOff>28440</xdr:colOff>
      <xdr:row>159</xdr:row>
      <xdr:rowOff>28440</xdr:rowOff>
    </xdr:from>
    <xdr:to>
      <xdr:col>1</xdr:col>
      <xdr:colOff>1247400</xdr:colOff>
      <xdr:row>159</xdr:row>
      <xdr:rowOff>875880</xdr:rowOff>
    </xdr:to>
    <xdr:pic>
      <xdr:nvPicPr>
        <xdr:cNvPr id="674" name="Рисунок 943" descr="9785912822704.jpg"/>
        <xdr:cNvPicPr/>
      </xdr:nvPicPr>
      <xdr:blipFill>
        <a:blip r:embed="rId674"/>
        <a:stretch/>
      </xdr:blipFill>
      <xdr:spPr>
        <a:xfrm>
          <a:off x="404280" y="192440520"/>
          <a:ext cx="1218960" cy="847440"/>
        </a:xfrm>
        <a:prstGeom prst="rect">
          <a:avLst/>
        </a:prstGeom>
        <a:noFill/>
        <a:ln w="19050">
          <a:solidFill>
            <a:srgbClr val="00FFFF"/>
          </a:solidFill>
          <a:miter/>
        </a:ln>
      </xdr:spPr>
    </xdr:pic>
    <xdr:clientData/>
  </xdr:twoCellAnchor>
  <xdr:twoCellAnchor editAs="twoCell">
    <xdr:from>
      <xdr:col>1</xdr:col>
      <xdr:colOff>47520</xdr:colOff>
      <xdr:row>160</xdr:row>
      <xdr:rowOff>38160</xdr:rowOff>
    </xdr:from>
    <xdr:to>
      <xdr:col>1</xdr:col>
      <xdr:colOff>1266480</xdr:colOff>
      <xdr:row>160</xdr:row>
      <xdr:rowOff>866520</xdr:rowOff>
    </xdr:to>
    <xdr:pic>
      <xdr:nvPicPr>
        <xdr:cNvPr id="675" name="Рисунок 945" descr="9785912826566.jpg"/>
        <xdr:cNvPicPr/>
      </xdr:nvPicPr>
      <xdr:blipFill>
        <a:blip r:embed="rId675"/>
        <a:stretch/>
      </xdr:blipFill>
      <xdr:spPr>
        <a:xfrm>
          <a:off x="423360" y="193383720"/>
          <a:ext cx="1218960" cy="828360"/>
        </a:xfrm>
        <a:prstGeom prst="rect">
          <a:avLst/>
        </a:prstGeom>
        <a:noFill/>
        <a:ln w="19050">
          <a:solidFill>
            <a:srgbClr val="FFFF00"/>
          </a:solidFill>
          <a:miter/>
        </a:ln>
      </xdr:spPr>
    </xdr:pic>
    <xdr:clientData/>
  </xdr:twoCellAnchor>
  <xdr:twoCellAnchor editAs="twoCell">
    <xdr:from>
      <xdr:col>1</xdr:col>
      <xdr:colOff>38160</xdr:colOff>
      <xdr:row>162</xdr:row>
      <xdr:rowOff>66600</xdr:rowOff>
    </xdr:from>
    <xdr:to>
      <xdr:col>1</xdr:col>
      <xdr:colOff>1247400</xdr:colOff>
      <xdr:row>162</xdr:row>
      <xdr:rowOff>894960</xdr:rowOff>
    </xdr:to>
    <xdr:pic>
      <xdr:nvPicPr>
        <xdr:cNvPr id="676" name="Рисунок 948" descr="9785912826542.jpg"/>
        <xdr:cNvPicPr/>
      </xdr:nvPicPr>
      <xdr:blipFill>
        <a:blip r:embed="rId676"/>
        <a:stretch/>
      </xdr:blipFill>
      <xdr:spPr>
        <a:xfrm>
          <a:off x="414000" y="195278760"/>
          <a:ext cx="1209240" cy="828360"/>
        </a:xfrm>
        <a:prstGeom prst="rect">
          <a:avLst/>
        </a:prstGeom>
        <a:noFill/>
        <a:ln w="19050">
          <a:solidFill>
            <a:srgbClr val="00FFFF"/>
          </a:solidFill>
          <a:miter/>
        </a:ln>
      </xdr:spPr>
    </xdr:pic>
    <xdr:clientData/>
  </xdr:twoCellAnchor>
  <xdr:twoCellAnchor editAs="twoCell">
    <xdr:from>
      <xdr:col>1</xdr:col>
      <xdr:colOff>28440</xdr:colOff>
      <xdr:row>164</xdr:row>
      <xdr:rowOff>38160</xdr:rowOff>
    </xdr:from>
    <xdr:to>
      <xdr:col>1</xdr:col>
      <xdr:colOff>1275840</xdr:colOff>
      <xdr:row>164</xdr:row>
      <xdr:rowOff>914040</xdr:rowOff>
    </xdr:to>
    <xdr:pic>
      <xdr:nvPicPr>
        <xdr:cNvPr id="677" name="Рисунок 950" descr="9785912822919.jpg"/>
        <xdr:cNvPicPr/>
      </xdr:nvPicPr>
      <xdr:blipFill>
        <a:blip r:embed="rId677"/>
        <a:stretch/>
      </xdr:blipFill>
      <xdr:spPr>
        <a:xfrm>
          <a:off x="404280" y="197117280"/>
          <a:ext cx="1247400" cy="875880"/>
        </a:xfrm>
        <a:prstGeom prst="rect">
          <a:avLst/>
        </a:prstGeom>
        <a:noFill/>
        <a:ln w="19050">
          <a:solidFill>
            <a:srgbClr val="00FFFF"/>
          </a:solidFill>
          <a:miter/>
        </a:ln>
      </xdr:spPr>
    </xdr:pic>
    <xdr:clientData/>
  </xdr:twoCellAnchor>
  <xdr:twoCellAnchor editAs="twoCell">
    <xdr:from>
      <xdr:col>1</xdr:col>
      <xdr:colOff>66600</xdr:colOff>
      <xdr:row>249</xdr:row>
      <xdr:rowOff>9360</xdr:rowOff>
    </xdr:from>
    <xdr:to>
      <xdr:col>1</xdr:col>
      <xdr:colOff>1247400</xdr:colOff>
      <xdr:row>249</xdr:row>
      <xdr:rowOff>1371240</xdr:rowOff>
    </xdr:to>
    <xdr:pic>
      <xdr:nvPicPr>
        <xdr:cNvPr id="678" name="Рисунок 351" descr="9785000335321.jpg"/>
        <xdr:cNvPicPr/>
      </xdr:nvPicPr>
      <xdr:blipFill>
        <a:blip r:embed="rId678"/>
        <a:stretch/>
      </xdr:blipFill>
      <xdr:spPr>
        <a:xfrm>
          <a:off x="442440" y="303577920"/>
          <a:ext cx="118080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47520</xdr:colOff>
      <xdr:row>248</xdr:row>
      <xdr:rowOff>57240</xdr:rowOff>
    </xdr:from>
    <xdr:to>
      <xdr:col>1</xdr:col>
      <xdr:colOff>1247400</xdr:colOff>
      <xdr:row>248</xdr:row>
      <xdr:rowOff>1333080</xdr:rowOff>
    </xdr:to>
    <xdr:pic>
      <xdr:nvPicPr>
        <xdr:cNvPr id="679" name="Рисунок 1"/>
        <xdr:cNvPicPr/>
      </xdr:nvPicPr>
      <xdr:blipFill>
        <a:blip r:embed="rId679"/>
        <a:stretch/>
      </xdr:blipFill>
      <xdr:spPr>
        <a:xfrm>
          <a:off x="423360" y="302206680"/>
          <a:ext cx="1199880" cy="127584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76320</xdr:colOff>
      <xdr:row>251</xdr:row>
      <xdr:rowOff>57240</xdr:rowOff>
    </xdr:from>
    <xdr:to>
      <xdr:col>1</xdr:col>
      <xdr:colOff>1238040</xdr:colOff>
      <xdr:row>251</xdr:row>
      <xdr:rowOff>1380960</xdr:rowOff>
    </xdr:to>
    <xdr:pic>
      <xdr:nvPicPr>
        <xdr:cNvPr id="680" name="Рисунок 2"/>
        <xdr:cNvPicPr/>
      </xdr:nvPicPr>
      <xdr:blipFill>
        <a:blip r:embed="rId680"/>
        <a:stretch/>
      </xdr:blipFill>
      <xdr:spPr>
        <a:xfrm>
          <a:off x="452160" y="306464400"/>
          <a:ext cx="1161720" cy="132372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73800</xdr:colOff>
      <xdr:row>263</xdr:row>
      <xdr:rowOff>28440</xdr:rowOff>
    </xdr:from>
    <xdr:to>
      <xdr:col>1</xdr:col>
      <xdr:colOff>1225800</xdr:colOff>
      <xdr:row>263</xdr:row>
      <xdr:rowOff>1371240</xdr:rowOff>
    </xdr:to>
    <xdr:pic>
      <xdr:nvPicPr>
        <xdr:cNvPr id="681" name="Рисунок 3"/>
        <xdr:cNvPicPr/>
      </xdr:nvPicPr>
      <xdr:blipFill>
        <a:blip r:embed="rId681"/>
        <a:stretch/>
      </xdr:blipFill>
      <xdr:spPr>
        <a:xfrm>
          <a:off x="449640" y="322723440"/>
          <a:ext cx="1152000" cy="1342800"/>
        </a:xfrm>
        <a:prstGeom prst="rect">
          <a:avLst/>
        </a:prstGeom>
        <a:noFill/>
        <a:ln w="19050">
          <a:solidFill>
            <a:srgbClr val="17375E"/>
          </a:solidFill>
          <a:miter/>
        </a:ln>
      </xdr:spPr>
    </xdr:pic>
    <xdr:clientData/>
  </xdr:twoCellAnchor>
  <xdr:twoCellAnchor editAs="twoCell">
    <xdr:from>
      <xdr:col>1</xdr:col>
      <xdr:colOff>47520</xdr:colOff>
      <xdr:row>270</xdr:row>
      <xdr:rowOff>57240</xdr:rowOff>
    </xdr:from>
    <xdr:to>
      <xdr:col>1</xdr:col>
      <xdr:colOff>1218600</xdr:colOff>
      <xdr:row>270</xdr:row>
      <xdr:rowOff>1400040</xdr:rowOff>
    </xdr:to>
    <xdr:pic>
      <xdr:nvPicPr>
        <xdr:cNvPr id="682" name="Рисунок 5"/>
        <xdr:cNvPicPr/>
      </xdr:nvPicPr>
      <xdr:blipFill>
        <a:blip r:embed="rId682"/>
        <a:stretch/>
      </xdr:blipFill>
      <xdr:spPr>
        <a:xfrm>
          <a:off x="423360" y="331896240"/>
          <a:ext cx="1171080" cy="134280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47520</xdr:colOff>
      <xdr:row>264</xdr:row>
      <xdr:rowOff>1418760</xdr:rowOff>
    </xdr:from>
    <xdr:to>
      <xdr:col>1</xdr:col>
      <xdr:colOff>1237680</xdr:colOff>
      <xdr:row>265</xdr:row>
      <xdr:rowOff>1342440</xdr:rowOff>
    </xdr:to>
    <xdr:pic>
      <xdr:nvPicPr>
        <xdr:cNvPr id="683" name="Рисунок 6"/>
        <xdr:cNvPicPr/>
      </xdr:nvPicPr>
      <xdr:blipFill>
        <a:blip r:embed="rId683"/>
        <a:stretch/>
      </xdr:blipFill>
      <xdr:spPr>
        <a:xfrm>
          <a:off x="423360" y="325532880"/>
          <a:ext cx="1190160" cy="134280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108720</xdr:colOff>
      <xdr:row>273</xdr:row>
      <xdr:rowOff>32760</xdr:rowOff>
    </xdr:from>
    <xdr:to>
      <xdr:col>1</xdr:col>
      <xdr:colOff>1251360</xdr:colOff>
      <xdr:row>273</xdr:row>
      <xdr:rowOff>1404000</xdr:rowOff>
    </xdr:to>
    <xdr:pic>
      <xdr:nvPicPr>
        <xdr:cNvPr id="684" name="Рисунок 7"/>
        <xdr:cNvPicPr/>
      </xdr:nvPicPr>
      <xdr:blipFill>
        <a:blip r:embed="rId684"/>
        <a:stretch/>
      </xdr:blipFill>
      <xdr:spPr>
        <a:xfrm>
          <a:off x="484560" y="336129480"/>
          <a:ext cx="1142640" cy="137124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72000</xdr:colOff>
      <xdr:row>106</xdr:row>
      <xdr:rowOff>19080</xdr:rowOff>
    </xdr:from>
    <xdr:to>
      <xdr:col>1</xdr:col>
      <xdr:colOff>1214640</xdr:colOff>
      <xdr:row>106</xdr:row>
      <xdr:rowOff>1390320</xdr:rowOff>
    </xdr:to>
    <xdr:pic>
      <xdr:nvPicPr>
        <xdr:cNvPr id="685" name="Рисунок 1"/>
        <xdr:cNvPicPr/>
      </xdr:nvPicPr>
      <xdr:blipFill>
        <a:blip r:embed="rId685"/>
        <a:stretch/>
      </xdr:blipFill>
      <xdr:spPr>
        <a:xfrm>
          <a:off x="447840" y="124336800"/>
          <a:ext cx="1142640" cy="1371240"/>
        </a:xfrm>
        <a:prstGeom prst="rect">
          <a:avLst/>
        </a:prstGeom>
        <a:noFill/>
        <a:ln w="19050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190440</xdr:colOff>
      <xdr:row>103</xdr:row>
      <xdr:rowOff>57240</xdr:rowOff>
    </xdr:from>
    <xdr:to>
      <xdr:col>1</xdr:col>
      <xdr:colOff>1171080</xdr:colOff>
      <xdr:row>103</xdr:row>
      <xdr:rowOff>1400040</xdr:rowOff>
    </xdr:to>
    <xdr:pic>
      <xdr:nvPicPr>
        <xdr:cNvPr id="686" name="Рисунок 2"/>
        <xdr:cNvPicPr/>
      </xdr:nvPicPr>
      <xdr:blipFill>
        <a:blip r:embed="rId686"/>
        <a:stretch/>
      </xdr:blipFill>
      <xdr:spPr>
        <a:xfrm>
          <a:off x="566280" y="120117240"/>
          <a:ext cx="980640" cy="134280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171360</xdr:colOff>
      <xdr:row>353</xdr:row>
      <xdr:rowOff>28440</xdr:rowOff>
    </xdr:from>
    <xdr:to>
      <xdr:col>1</xdr:col>
      <xdr:colOff>1190160</xdr:colOff>
      <xdr:row>353</xdr:row>
      <xdr:rowOff>1371240</xdr:rowOff>
    </xdr:to>
    <xdr:pic>
      <xdr:nvPicPr>
        <xdr:cNvPr id="687" name="Рисунок 3"/>
        <xdr:cNvPicPr/>
      </xdr:nvPicPr>
      <xdr:blipFill>
        <a:blip r:embed="rId687"/>
        <a:stretch/>
      </xdr:blipFill>
      <xdr:spPr>
        <a:xfrm>
          <a:off x="547200" y="441671400"/>
          <a:ext cx="1018800" cy="134280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142920</xdr:colOff>
      <xdr:row>364</xdr:row>
      <xdr:rowOff>57240</xdr:rowOff>
    </xdr:from>
    <xdr:to>
      <xdr:col>1</xdr:col>
      <xdr:colOff>1180800</xdr:colOff>
      <xdr:row>364</xdr:row>
      <xdr:rowOff>1418400</xdr:rowOff>
    </xdr:to>
    <xdr:pic>
      <xdr:nvPicPr>
        <xdr:cNvPr id="688" name="Рисунок 4"/>
        <xdr:cNvPicPr/>
      </xdr:nvPicPr>
      <xdr:blipFill>
        <a:blip r:embed="rId688"/>
        <a:stretch/>
      </xdr:blipFill>
      <xdr:spPr>
        <a:xfrm>
          <a:off x="518760" y="455445000"/>
          <a:ext cx="1037880" cy="136116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142920</xdr:colOff>
      <xdr:row>677</xdr:row>
      <xdr:rowOff>57240</xdr:rowOff>
    </xdr:from>
    <xdr:to>
      <xdr:col>1</xdr:col>
      <xdr:colOff>1142640</xdr:colOff>
      <xdr:row>677</xdr:row>
      <xdr:rowOff>1380960</xdr:rowOff>
    </xdr:to>
    <xdr:pic>
      <xdr:nvPicPr>
        <xdr:cNvPr id="689" name="Рисунок 5"/>
        <xdr:cNvPicPr/>
      </xdr:nvPicPr>
      <xdr:blipFill>
        <a:blip r:embed="rId689"/>
        <a:stretch/>
      </xdr:blipFill>
      <xdr:spPr>
        <a:xfrm>
          <a:off x="518760" y="834644880"/>
          <a:ext cx="999720" cy="132372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223920</xdr:colOff>
      <xdr:row>358</xdr:row>
      <xdr:rowOff>28440</xdr:rowOff>
    </xdr:from>
    <xdr:to>
      <xdr:col>1</xdr:col>
      <xdr:colOff>1223640</xdr:colOff>
      <xdr:row>358</xdr:row>
      <xdr:rowOff>1371240</xdr:rowOff>
    </xdr:to>
    <xdr:pic>
      <xdr:nvPicPr>
        <xdr:cNvPr id="690" name="Рисунок 6"/>
        <xdr:cNvPicPr/>
      </xdr:nvPicPr>
      <xdr:blipFill>
        <a:blip r:embed="rId690"/>
        <a:stretch/>
      </xdr:blipFill>
      <xdr:spPr>
        <a:xfrm>
          <a:off x="599760" y="447862680"/>
          <a:ext cx="999720" cy="134280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200160</xdr:colOff>
      <xdr:row>367</xdr:row>
      <xdr:rowOff>57240</xdr:rowOff>
    </xdr:from>
    <xdr:to>
      <xdr:col>1</xdr:col>
      <xdr:colOff>1199880</xdr:colOff>
      <xdr:row>367</xdr:row>
      <xdr:rowOff>1418040</xdr:rowOff>
    </xdr:to>
    <xdr:pic>
      <xdr:nvPicPr>
        <xdr:cNvPr id="691" name="Рисунок 7"/>
        <xdr:cNvPicPr/>
      </xdr:nvPicPr>
      <xdr:blipFill>
        <a:blip r:embed="rId691"/>
        <a:stretch/>
      </xdr:blipFill>
      <xdr:spPr>
        <a:xfrm>
          <a:off x="576000" y="459702720"/>
          <a:ext cx="999720" cy="1360800"/>
        </a:xfrm>
        <a:prstGeom prst="rect">
          <a:avLst/>
        </a:prstGeom>
        <a:noFill/>
        <a:ln w="19050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152280</xdr:colOff>
      <xdr:row>368</xdr:row>
      <xdr:rowOff>19080</xdr:rowOff>
    </xdr:from>
    <xdr:to>
      <xdr:col>1</xdr:col>
      <xdr:colOff>1171080</xdr:colOff>
      <xdr:row>368</xdr:row>
      <xdr:rowOff>1399680</xdr:rowOff>
    </xdr:to>
    <xdr:pic>
      <xdr:nvPicPr>
        <xdr:cNvPr id="692" name="Рисунок 8"/>
        <xdr:cNvPicPr/>
      </xdr:nvPicPr>
      <xdr:blipFill>
        <a:blip r:embed="rId692"/>
        <a:stretch/>
      </xdr:blipFill>
      <xdr:spPr>
        <a:xfrm>
          <a:off x="528120" y="461083680"/>
          <a:ext cx="1018800" cy="138060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181080</xdr:colOff>
      <xdr:row>356</xdr:row>
      <xdr:rowOff>28440</xdr:rowOff>
    </xdr:from>
    <xdr:to>
      <xdr:col>1</xdr:col>
      <xdr:colOff>1180800</xdr:colOff>
      <xdr:row>356</xdr:row>
      <xdr:rowOff>1352160</xdr:rowOff>
    </xdr:to>
    <xdr:pic>
      <xdr:nvPicPr>
        <xdr:cNvPr id="693" name="Рисунок 9"/>
        <xdr:cNvPicPr/>
      </xdr:nvPicPr>
      <xdr:blipFill>
        <a:blip r:embed="rId693"/>
        <a:stretch/>
      </xdr:blipFill>
      <xdr:spPr>
        <a:xfrm>
          <a:off x="556920" y="445929120"/>
          <a:ext cx="999720" cy="132372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219240</xdr:colOff>
      <xdr:row>361</xdr:row>
      <xdr:rowOff>0</xdr:rowOff>
    </xdr:from>
    <xdr:to>
      <xdr:col>1</xdr:col>
      <xdr:colOff>1190520</xdr:colOff>
      <xdr:row>361</xdr:row>
      <xdr:rowOff>1399680</xdr:rowOff>
    </xdr:to>
    <xdr:pic>
      <xdr:nvPicPr>
        <xdr:cNvPr id="694" name="Рисунок 10"/>
        <xdr:cNvPicPr/>
      </xdr:nvPicPr>
      <xdr:blipFill>
        <a:blip r:embed="rId694"/>
        <a:stretch/>
      </xdr:blipFill>
      <xdr:spPr>
        <a:xfrm>
          <a:off x="595080" y="452091960"/>
          <a:ext cx="971280" cy="1399680"/>
        </a:xfrm>
        <a:prstGeom prst="rect">
          <a:avLst/>
        </a:prstGeom>
        <a:noFill/>
        <a:ln w="19050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47520</xdr:colOff>
      <xdr:row>239</xdr:row>
      <xdr:rowOff>9360</xdr:rowOff>
    </xdr:from>
    <xdr:to>
      <xdr:col>2</xdr:col>
      <xdr:colOff>9000</xdr:colOff>
      <xdr:row>239</xdr:row>
      <xdr:rowOff>923400</xdr:rowOff>
    </xdr:to>
    <xdr:pic>
      <xdr:nvPicPr>
        <xdr:cNvPr id="695" name="Рисунок 1"/>
        <xdr:cNvPicPr/>
      </xdr:nvPicPr>
      <xdr:blipFill>
        <a:blip r:embed="rId695"/>
        <a:stretch/>
      </xdr:blipFill>
      <xdr:spPr>
        <a:xfrm>
          <a:off x="423360" y="292776840"/>
          <a:ext cx="1324440" cy="91404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95400</xdr:colOff>
      <xdr:row>87</xdr:row>
      <xdr:rowOff>38160</xdr:rowOff>
    </xdr:from>
    <xdr:to>
      <xdr:col>1</xdr:col>
      <xdr:colOff>1133280</xdr:colOff>
      <xdr:row>87</xdr:row>
      <xdr:rowOff>1400040</xdr:rowOff>
    </xdr:to>
    <xdr:pic>
      <xdr:nvPicPr>
        <xdr:cNvPr id="696" name="Рисунок 5"/>
        <xdr:cNvPicPr/>
      </xdr:nvPicPr>
      <xdr:blipFill>
        <a:blip r:embed="rId696"/>
        <a:stretch/>
      </xdr:blipFill>
      <xdr:spPr>
        <a:xfrm>
          <a:off x="471240" y="100429200"/>
          <a:ext cx="1037880" cy="1361880"/>
        </a:xfrm>
        <a:prstGeom prst="rect">
          <a:avLst/>
        </a:prstGeom>
        <a:noFill/>
        <a:ln w="19050">
          <a:solidFill>
            <a:srgbClr val="34AABE"/>
          </a:solidFill>
          <a:miter/>
        </a:ln>
      </xdr:spPr>
    </xdr:pic>
    <xdr:clientData/>
  </xdr:twoCellAnchor>
  <xdr:twoCellAnchor editAs="twoCell">
    <xdr:from>
      <xdr:col>1</xdr:col>
      <xdr:colOff>95400</xdr:colOff>
      <xdr:row>88</xdr:row>
      <xdr:rowOff>38160</xdr:rowOff>
    </xdr:from>
    <xdr:to>
      <xdr:col>1</xdr:col>
      <xdr:colOff>1104840</xdr:colOff>
      <xdr:row>88</xdr:row>
      <xdr:rowOff>1400040</xdr:rowOff>
    </xdr:to>
    <xdr:pic>
      <xdr:nvPicPr>
        <xdr:cNvPr id="697" name="Рисунок 6"/>
        <xdr:cNvPicPr/>
      </xdr:nvPicPr>
      <xdr:blipFill>
        <a:blip r:embed="rId697"/>
        <a:stretch/>
      </xdr:blipFill>
      <xdr:spPr>
        <a:xfrm>
          <a:off x="471240" y="101848320"/>
          <a:ext cx="1009440" cy="1361880"/>
        </a:xfrm>
        <a:prstGeom prst="rect">
          <a:avLst/>
        </a:prstGeom>
        <a:noFill/>
        <a:ln w="19050">
          <a:solidFill>
            <a:srgbClr val="34AABE"/>
          </a:solidFill>
          <a:miter/>
        </a:ln>
      </xdr:spPr>
    </xdr:pic>
    <xdr:clientData/>
  </xdr:twoCellAnchor>
  <xdr:twoCellAnchor editAs="twoCell">
    <xdr:from>
      <xdr:col>1</xdr:col>
      <xdr:colOff>59400</xdr:colOff>
      <xdr:row>89</xdr:row>
      <xdr:rowOff>23760</xdr:rowOff>
    </xdr:from>
    <xdr:to>
      <xdr:col>1</xdr:col>
      <xdr:colOff>1259280</xdr:colOff>
      <xdr:row>89</xdr:row>
      <xdr:rowOff>1099800</xdr:rowOff>
    </xdr:to>
    <xdr:pic>
      <xdr:nvPicPr>
        <xdr:cNvPr id="698" name="Рисунок 7"/>
        <xdr:cNvPicPr/>
      </xdr:nvPicPr>
      <xdr:blipFill>
        <a:blip r:embed="rId698"/>
        <a:stretch/>
      </xdr:blipFill>
      <xdr:spPr>
        <a:xfrm>
          <a:off x="435240" y="103253040"/>
          <a:ext cx="1199880" cy="1076040"/>
        </a:xfrm>
        <a:prstGeom prst="rect">
          <a:avLst/>
        </a:prstGeom>
        <a:noFill/>
        <a:ln w="19050">
          <a:solidFill>
            <a:srgbClr val="34AABE"/>
          </a:solidFill>
          <a:miter/>
        </a:ln>
      </xdr:spPr>
    </xdr:pic>
    <xdr:clientData/>
  </xdr:twoCellAnchor>
  <xdr:twoCellAnchor editAs="twoCell">
    <xdr:from>
      <xdr:col>1</xdr:col>
      <xdr:colOff>219240</xdr:colOff>
      <xdr:row>418</xdr:row>
      <xdr:rowOff>28440</xdr:rowOff>
    </xdr:from>
    <xdr:to>
      <xdr:col>1</xdr:col>
      <xdr:colOff>1218960</xdr:colOff>
      <xdr:row>418</xdr:row>
      <xdr:rowOff>1390320</xdr:rowOff>
    </xdr:to>
    <xdr:pic>
      <xdr:nvPicPr>
        <xdr:cNvPr id="699" name="Рисунок 1"/>
        <xdr:cNvPicPr/>
      </xdr:nvPicPr>
      <xdr:blipFill>
        <a:blip r:embed="rId699"/>
        <a:stretch/>
      </xdr:blipFill>
      <xdr:spPr>
        <a:xfrm>
          <a:off x="595080" y="527406120"/>
          <a:ext cx="999720" cy="136188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247680</xdr:colOff>
      <xdr:row>689</xdr:row>
      <xdr:rowOff>19080</xdr:rowOff>
    </xdr:from>
    <xdr:to>
      <xdr:col>1</xdr:col>
      <xdr:colOff>1199880</xdr:colOff>
      <xdr:row>689</xdr:row>
      <xdr:rowOff>1399680</xdr:rowOff>
    </xdr:to>
    <xdr:pic>
      <xdr:nvPicPr>
        <xdr:cNvPr id="700" name="Рисунок 2"/>
        <xdr:cNvPicPr/>
      </xdr:nvPicPr>
      <xdr:blipFill>
        <a:blip r:embed="rId700"/>
        <a:stretch/>
      </xdr:blipFill>
      <xdr:spPr>
        <a:xfrm>
          <a:off x="623520" y="849646440"/>
          <a:ext cx="952200" cy="138060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181080</xdr:colOff>
      <xdr:row>636</xdr:row>
      <xdr:rowOff>28440</xdr:rowOff>
    </xdr:from>
    <xdr:to>
      <xdr:col>1</xdr:col>
      <xdr:colOff>1114200</xdr:colOff>
      <xdr:row>636</xdr:row>
      <xdr:rowOff>1390320</xdr:rowOff>
    </xdr:to>
    <xdr:pic>
      <xdr:nvPicPr>
        <xdr:cNvPr id="701" name="Рисунок 1"/>
        <xdr:cNvPicPr/>
      </xdr:nvPicPr>
      <xdr:blipFill>
        <a:blip r:embed="rId701"/>
        <a:stretch/>
      </xdr:blipFill>
      <xdr:spPr>
        <a:xfrm>
          <a:off x="556920" y="782876160"/>
          <a:ext cx="933120" cy="136188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114480</xdr:colOff>
      <xdr:row>814</xdr:row>
      <xdr:rowOff>0</xdr:rowOff>
    </xdr:from>
    <xdr:to>
      <xdr:col>1</xdr:col>
      <xdr:colOff>1199880</xdr:colOff>
      <xdr:row>814</xdr:row>
      <xdr:rowOff>1399680</xdr:rowOff>
    </xdr:to>
    <xdr:pic>
      <xdr:nvPicPr>
        <xdr:cNvPr id="702" name="Рисунок 700" descr="9785912823428.jpg"/>
        <xdr:cNvPicPr/>
      </xdr:nvPicPr>
      <xdr:blipFill>
        <a:blip r:embed="rId702"/>
        <a:stretch/>
      </xdr:blipFill>
      <xdr:spPr>
        <a:xfrm>
          <a:off x="490320" y="1018944000"/>
          <a:ext cx="108540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824</xdr:row>
      <xdr:rowOff>19080</xdr:rowOff>
    </xdr:from>
    <xdr:to>
      <xdr:col>1</xdr:col>
      <xdr:colOff>1247400</xdr:colOff>
      <xdr:row>824</xdr:row>
      <xdr:rowOff>1390320</xdr:rowOff>
    </xdr:to>
    <xdr:pic>
      <xdr:nvPicPr>
        <xdr:cNvPr id="703" name="Рисунок 590" descr="9785000335482.jpg"/>
        <xdr:cNvPicPr/>
      </xdr:nvPicPr>
      <xdr:blipFill>
        <a:blip r:embed="rId703"/>
        <a:stretch/>
      </xdr:blipFill>
      <xdr:spPr>
        <a:xfrm>
          <a:off x="471240" y="1030716720"/>
          <a:ext cx="115200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95400</xdr:colOff>
      <xdr:row>825</xdr:row>
      <xdr:rowOff>38160</xdr:rowOff>
    </xdr:from>
    <xdr:to>
      <xdr:col>1</xdr:col>
      <xdr:colOff>1228680</xdr:colOff>
      <xdr:row>825</xdr:row>
      <xdr:rowOff>1400040</xdr:rowOff>
    </xdr:to>
    <xdr:pic>
      <xdr:nvPicPr>
        <xdr:cNvPr id="704" name="Рисунок 591" descr="9785912825378.jpg"/>
        <xdr:cNvPicPr/>
      </xdr:nvPicPr>
      <xdr:blipFill>
        <a:blip r:embed="rId704"/>
        <a:stretch/>
      </xdr:blipFill>
      <xdr:spPr>
        <a:xfrm>
          <a:off x="471240" y="1032154920"/>
          <a:ext cx="113328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76320</xdr:colOff>
      <xdr:row>828</xdr:row>
      <xdr:rowOff>9360</xdr:rowOff>
    </xdr:from>
    <xdr:to>
      <xdr:col>1</xdr:col>
      <xdr:colOff>1238040</xdr:colOff>
      <xdr:row>828</xdr:row>
      <xdr:rowOff>1409040</xdr:rowOff>
    </xdr:to>
    <xdr:pic>
      <xdr:nvPicPr>
        <xdr:cNvPr id="705" name="Рисунок 598" descr="9785000336120.jpg"/>
        <xdr:cNvPicPr/>
      </xdr:nvPicPr>
      <xdr:blipFill>
        <a:blip r:embed="rId705"/>
        <a:stretch/>
      </xdr:blipFill>
      <xdr:spPr>
        <a:xfrm>
          <a:off x="452160" y="1036383840"/>
          <a:ext cx="1161720" cy="13996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834</xdr:row>
      <xdr:rowOff>19080</xdr:rowOff>
    </xdr:from>
    <xdr:to>
      <xdr:col>1</xdr:col>
      <xdr:colOff>1266480</xdr:colOff>
      <xdr:row>834</xdr:row>
      <xdr:rowOff>1390320</xdr:rowOff>
    </xdr:to>
    <xdr:pic>
      <xdr:nvPicPr>
        <xdr:cNvPr id="706" name="Рисунок 607" descr="9785000336168.jpg"/>
        <xdr:cNvPicPr/>
      </xdr:nvPicPr>
      <xdr:blipFill>
        <a:blip r:embed="rId706"/>
        <a:stretch/>
      </xdr:blipFill>
      <xdr:spPr>
        <a:xfrm>
          <a:off x="480600" y="1044909000"/>
          <a:ext cx="11617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209520</xdr:colOff>
      <xdr:row>392</xdr:row>
      <xdr:rowOff>57240</xdr:rowOff>
    </xdr:from>
    <xdr:to>
      <xdr:col>1</xdr:col>
      <xdr:colOff>1247400</xdr:colOff>
      <xdr:row>392</xdr:row>
      <xdr:rowOff>1380960</xdr:rowOff>
    </xdr:to>
    <xdr:pic>
      <xdr:nvPicPr>
        <xdr:cNvPr id="707" name="Рисунок 2"/>
        <xdr:cNvPicPr/>
      </xdr:nvPicPr>
      <xdr:blipFill>
        <a:blip r:embed="rId707"/>
        <a:stretch/>
      </xdr:blipFill>
      <xdr:spPr>
        <a:xfrm>
          <a:off x="585360" y="492230520"/>
          <a:ext cx="1037880" cy="132372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209520</xdr:colOff>
      <xdr:row>442</xdr:row>
      <xdr:rowOff>38160</xdr:rowOff>
    </xdr:from>
    <xdr:to>
      <xdr:col>1</xdr:col>
      <xdr:colOff>1171080</xdr:colOff>
      <xdr:row>442</xdr:row>
      <xdr:rowOff>1400040</xdr:rowOff>
    </xdr:to>
    <xdr:pic>
      <xdr:nvPicPr>
        <xdr:cNvPr id="708" name="Рисунок 2"/>
        <xdr:cNvPicPr/>
      </xdr:nvPicPr>
      <xdr:blipFill>
        <a:blip r:embed="rId708"/>
        <a:stretch/>
      </xdr:blipFill>
      <xdr:spPr>
        <a:xfrm>
          <a:off x="585360" y="559533960"/>
          <a:ext cx="961560" cy="1361880"/>
        </a:xfrm>
        <a:prstGeom prst="rect">
          <a:avLst/>
        </a:prstGeom>
        <a:noFill/>
        <a:ln w="19050">
          <a:solidFill>
            <a:srgbClr val="0000FF"/>
          </a:solidFill>
          <a:miter/>
        </a:ln>
      </xdr:spPr>
    </xdr:pic>
    <xdr:clientData/>
  </xdr:twoCellAnchor>
  <xdr:twoCellAnchor editAs="twoCell">
    <xdr:from>
      <xdr:col>1</xdr:col>
      <xdr:colOff>57240</xdr:colOff>
      <xdr:row>456</xdr:row>
      <xdr:rowOff>38160</xdr:rowOff>
    </xdr:from>
    <xdr:to>
      <xdr:col>1</xdr:col>
      <xdr:colOff>1142640</xdr:colOff>
      <xdr:row>456</xdr:row>
      <xdr:rowOff>1380960</xdr:rowOff>
    </xdr:to>
    <xdr:pic>
      <xdr:nvPicPr>
        <xdr:cNvPr id="709" name="Рисунок 27" descr="9785000337158.jpg"/>
        <xdr:cNvPicPr/>
      </xdr:nvPicPr>
      <xdr:blipFill>
        <a:blip r:embed="rId709"/>
        <a:stretch/>
      </xdr:blipFill>
      <xdr:spPr>
        <a:xfrm>
          <a:off x="433080" y="576831600"/>
          <a:ext cx="1085400" cy="1342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181080</xdr:colOff>
      <xdr:row>433</xdr:row>
      <xdr:rowOff>57240</xdr:rowOff>
    </xdr:from>
    <xdr:to>
      <xdr:col>1</xdr:col>
      <xdr:colOff>1133280</xdr:colOff>
      <xdr:row>433</xdr:row>
      <xdr:rowOff>1418400</xdr:rowOff>
    </xdr:to>
    <xdr:pic>
      <xdr:nvPicPr>
        <xdr:cNvPr id="710" name="Рисунок 521" descr="9785000336939.jpg"/>
        <xdr:cNvPicPr/>
      </xdr:nvPicPr>
      <xdr:blipFill>
        <a:blip r:embed="rId710"/>
        <a:stretch/>
      </xdr:blipFill>
      <xdr:spPr>
        <a:xfrm>
          <a:off x="556920" y="547342200"/>
          <a:ext cx="952200" cy="13611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38160</xdr:colOff>
      <xdr:row>194</xdr:row>
      <xdr:rowOff>85680</xdr:rowOff>
    </xdr:from>
    <xdr:to>
      <xdr:col>1</xdr:col>
      <xdr:colOff>1362600</xdr:colOff>
      <xdr:row>194</xdr:row>
      <xdr:rowOff>1342800</xdr:rowOff>
    </xdr:to>
    <xdr:pic>
      <xdr:nvPicPr>
        <xdr:cNvPr id="711" name="Рисунок 296" descr="9785000336793.jpg"/>
        <xdr:cNvPicPr/>
      </xdr:nvPicPr>
      <xdr:blipFill>
        <a:blip r:embed="rId711"/>
        <a:stretch/>
      </xdr:blipFill>
      <xdr:spPr>
        <a:xfrm>
          <a:off x="414000" y="236379240"/>
          <a:ext cx="1324440" cy="125712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926</xdr:row>
      <xdr:rowOff>0</xdr:rowOff>
    </xdr:from>
    <xdr:to>
      <xdr:col>1</xdr:col>
      <xdr:colOff>1228320</xdr:colOff>
      <xdr:row>926</xdr:row>
      <xdr:rowOff>1380600</xdr:rowOff>
    </xdr:to>
    <xdr:pic>
      <xdr:nvPicPr>
        <xdr:cNvPr id="712" name="Рисунок 794" descr="9785912823558.jpg"/>
        <xdr:cNvPicPr/>
      </xdr:nvPicPr>
      <xdr:blipFill>
        <a:blip r:embed="rId712"/>
        <a:stretch/>
      </xdr:blipFill>
      <xdr:spPr>
        <a:xfrm>
          <a:off x="518760" y="1170715320"/>
          <a:ext cx="10854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929</xdr:row>
      <xdr:rowOff>28440</xdr:rowOff>
    </xdr:from>
    <xdr:to>
      <xdr:col>1</xdr:col>
      <xdr:colOff>1171440</xdr:colOff>
      <xdr:row>929</xdr:row>
      <xdr:rowOff>1371240</xdr:rowOff>
    </xdr:to>
    <xdr:pic>
      <xdr:nvPicPr>
        <xdr:cNvPr id="713" name="Рисунок 7"/>
        <xdr:cNvPicPr/>
      </xdr:nvPicPr>
      <xdr:blipFill>
        <a:blip r:embed="rId713"/>
        <a:stretch/>
      </xdr:blipFill>
      <xdr:spPr>
        <a:xfrm>
          <a:off x="518760" y="1175001480"/>
          <a:ext cx="1028520" cy="1342800"/>
        </a:xfrm>
        <a:prstGeom prst="rect">
          <a:avLst/>
        </a:prstGeom>
        <a:noFill/>
        <a:ln w="19050">
          <a:solidFill>
            <a:srgbClr val="0000FF"/>
          </a:solidFill>
          <a:miter/>
        </a:ln>
      </xdr:spPr>
    </xdr:pic>
    <xdr:clientData/>
  </xdr:twoCellAnchor>
  <xdr:twoCellAnchor editAs="twoCell">
    <xdr:from>
      <xdr:col>1</xdr:col>
      <xdr:colOff>142920</xdr:colOff>
      <xdr:row>920</xdr:row>
      <xdr:rowOff>38160</xdr:rowOff>
    </xdr:from>
    <xdr:to>
      <xdr:col>1</xdr:col>
      <xdr:colOff>1180800</xdr:colOff>
      <xdr:row>920</xdr:row>
      <xdr:rowOff>1371240</xdr:rowOff>
    </xdr:to>
    <xdr:pic>
      <xdr:nvPicPr>
        <xdr:cNvPr id="714" name="Рисунок 8"/>
        <xdr:cNvPicPr/>
      </xdr:nvPicPr>
      <xdr:blipFill>
        <a:blip r:embed="rId714"/>
        <a:stretch/>
      </xdr:blipFill>
      <xdr:spPr>
        <a:xfrm>
          <a:off x="518760" y="1162238040"/>
          <a:ext cx="1037880" cy="1333080"/>
        </a:xfrm>
        <a:prstGeom prst="rect">
          <a:avLst/>
        </a:prstGeom>
        <a:noFill/>
        <a:ln w="19050">
          <a:solidFill>
            <a:srgbClr val="0000FF"/>
          </a:solidFill>
          <a:miter/>
        </a:ln>
      </xdr:spPr>
    </xdr:pic>
    <xdr:clientData/>
  </xdr:twoCellAnchor>
  <xdr:twoCellAnchor editAs="twoCell">
    <xdr:from>
      <xdr:col>1</xdr:col>
      <xdr:colOff>152280</xdr:colOff>
      <xdr:row>921</xdr:row>
      <xdr:rowOff>9360</xdr:rowOff>
    </xdr:from>
    <xdr:to>
      <xdr:col>1</xdr:col>
      <xdr:colOff>1171080</xdr:colOff>
      <xdr:row>921</xdr:row>
      <xdr:rowOff>1389960</xdr:rowOff>
    </xdr:to>
    <xdr:pic>
      <xdr:nvPicPr>
        <xdr:cNvPr id="715" name="Рисунок 9"/>
        <xdr:cNvPicPr/>
      </xdr:nvPicPr>
      <xdr:blipFill>
        <a:blip r:embed="rId715"/>
        <a:stretch/>
      </xdr:blipFill>
      <xdr:spPr>
        <a:xfrm>
          <a:off x="528120" y="1163628360"/>
          <a:ext cx="1018800" cy="1380600"/>
        </a:xfrm>
        <a:prstGeom prst="rect">
          <a:avLst/>
        </a:prstGeom>
        <a:noFill/>
        <a:ln w="19050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181080</xdr:colOff>
      <xdr:row>924</xdr:row>
      <xdr:rowOff>28440</xdr:rowOff>
    </xdr:from>
    <xdr:to>
      <xdr:col>1</xdr:col>
      <xdr:colOff>1218960</xdr:colOff>
      <xdr:row>924</xdr:row>
      <xdr:rowOff>1352160</xdr:rowOff>
    </xdr:to>
    <xdr:pic>
      <xdr:nvPicPr>
        <xdr:cNvPr id="716" name="Рисунок 10"/>
        <xdr:cNvPicPr/>
      </xdr:nvPicPr>
      <xdr:blipFill>
        <a:blip r:embed="rId716"/>
        <a:stretch/>
      </xdr:blipFill>
      <xdr:spPr>
        <a:xfrm>
          <a:off x="556920" y="1167905160"/>
          <a:ext cx="1037880" cy="1323720"/>
        </a:xfrm>
        <a:prstGeom prst="rect">
          <a:avLst/>
        </a:prstGeom>
        <a:noFill/>
        <a:ln w="19050">
          <a:solidFill>
            <a:srgbClr val="0000FF"/>
          </a:solidFill>
          <a:miter/>
        </a:ln>
      </xdr:spPr>
    </xdr:pic>
    <xdr:clientData/>
  </xdr:twoCellAnchor>
  <xdr:twoCellAnchor editAs="twoCell">
    <xdr:from>
      <xdr:col>1</xdr:col>
      <xdr:colOff>142920</xdr:colOff>
      <xdr:row>925</xdr:row>
      <xdr:rowOff>57240</xdr:rowOff>
    </xdr:from>
    <xdr:to>
      <xdr:col>1</xdr:col>
      <xdr:colOff>1180800</xdr:colOff>
      <xdr:row>925</xdr:row>
      <xdr:rowOff>1380960</xdr:rowOff>
    </xdr:to>
    <xdr:pic>
      <xdr:nvPicPr>
        <xdr:cNvPr id="717" name="Рисунок 11"/>
        <xdr:cNvPicPr/>
      </xdr:nvPicPr>
      <xdr:blipFill>
        <a:blip r:embed="rId717"/>
        <a:stretch/>
      </xdr:blipFill>
      <xdr:spPr>
        <a:xfrm>
          <a:off x="518760" y="1169353080"/>
          <a:ext cx="1037880" cy="1323720"/>
        </a:xfrm>
        <a:prstGeom prst="rect">
          <a:avLst/>
        </a:prstGeom>
        <a:noFill/>
        <a:ln w="19050">
          <a:solidFill>
            <a:srgbClr val="000000"/>
          </a:solidFill>
          <a:miter/>
        </a:ln>
      </xdr:spPr>
    </xdr:pic>
    <xdr:clientData/>
  </xdr:twoCellAnchor>
  <xdr:twoCellAnchor editAs="twoCell">
    <xdr:from>
      <xdr:col>1</xdr:col>
      <xdr:colOff>115560</xdr:colOff>
      <xdr:row>927</xdr:row>
      <xdr:rowOff>24480</xdr:rowOff>
    </xdr:from>
    <xdr:to>
      <xdr:col>1</xdr:col>
      <xdr:colOff>1144080</xdr:colOff>
      <xdr:row>927</xdr:row>
      <xdr:rowOff>1348200</xdr:rowOff>
    </xdr:to>
    <xdr:pic>
      <xdr:nvPicPr>
        <xdr:cNvPr id="718" name="Рисунок 12"/>
        <xdr:cNvPicPr/>
      </xdr:nvPicPr>
      <xdr:blipFill>
        <a:blip r:embed="rId718"/>
        <a:stretch/>
      </xdr:blipFill>
      <xdr:spPr>
        <a:xfrm>
          <a:off x="491400" y="1172158920"/>
          <a:ext cx="1028520" cy="1323720"/>
        </a:xfrm>
        <a:prstGeom prst="rect">
          <a:avLst/>
        </a:prstGeom>
        <a:noFill/>
        <a:ln w="19050">
          <a:solidFill>
            <a:srgbClr val="0000FF"/>
          </a:solidFill>
          <a:miter/>
        </a:ln>
      </xdr:spPr>
    </xdr:pic>
    <xdr:clientData/>
  </xdr:twoCellAnchor>
  <xdr:twoCellAnchor editAs="twoCell">
    <xdr:from>
      <xdr:col>1</xdr:col>
      <xdr:colOff>152280</xdr:colOff>
      <xdr:row>930</xdr:row>
      <xdr:rowOff>57240</xdr:rowOff>
    </xdr:from>
    <xdr:to>
      <xdr:col>1</xdr:col>
      <xdr:colOff>1209240</xdr:colOff>
      <xdr:row>930</xdr:row>
      <xdr:rowOff>1400040</xdr:rowOff>
    </xdr:to>
    <xdr:pic>
      <xdr:nvPicPr>
        <xdr:cNvPr id="719" name="Рисунок 2"/>
        <xdr:cNvPicPr/>
      </xdr:nvPicPr>
      <xdr:blipFill>
        <a:blip r:embed="rId719"/>
        <a:stretch/>
      </xdr:blipFill>
      <xdr:spPr>
        <a:xfrm>
          <a:off x="528120" y="1176449400"/>
          <a:ext cx="1056960" cy="1342800"/>
        </a:xfrm>
        <a:prstGeom prst="rect">
          <a:avLst/>
        </a:prstGeom>
        <a:noFill/>
        <a:ln w="19050">
          <a:solidFill>
            <a:srgbClr val="0000CC"/>
          </a:solidFill>
          <a:miter/>
        </a:ln>
      </xdr:spPr>
    </xdr:pic>
    <xdr:clientData/>
  </xdr:twoCellAnchor>
  <xdr:twoCellAnchor editAs="twoCell">
    <xdr:from>
      <xdr:col>1</xdr:col>
      <xdr:colOff>114480</xdr:colOff>
      <xdr:row>931</xdr:row>
      <xdr:rowOff>28440</xdr:rowOff>
    </xdr:from>
    <xdr:to>
      <xdr:col>1</xdr:col>
      <xdr:colOff>1209600</xdr:colOff>
      <xdr:row>931</xdr:row>
      <xdr:rowOff>1390320</xdr:rowOff>
    </xdr:to>
    <xdr:pic>
      <xdr:nvPicPr>
        <xdr:cNvPr id="720" name="Рисунок 7"/>
        <xdr:cNvPicPr/>
      </xdr:nvPicPr>
      <xdr:blipFill>
        <a:blip r:embed="rId720"/>
        <a:stretch/>
      </xdr:blipFill>
      <xdr:spPr>
        <a:xfrm>
          <a:off x="490320" y="1177839720"/>
          <a:ext cx="1095120" cy="1361880"/>
        </a:xfrm>
        <a:prstGeom prst="rect">
          <a:avLst/>
        </a:prstGeom>
        <a:noFill/>
        <a:ln w="19050">
          <a:solidFill>
            <a:srgbClr val="0000CC"/>
          </a:solidFill>
          <a:miter/>
        </a:ln>
      </xdr:spPr>
    </xdr:pic>
    <xdr:clientData/>
  </xdr:twoCellAnchor>
  <xdr:twoCellAnchor editAs="twoCell">
    <xdr:from>
      <xdr:col>1</xdr:col>
      <xdr:colOff>162000</xdr:colOff>
      <xdr:row>342</xdr:row>
      <xdr:rowOff>28440</xdr:rowOff>
    </xdr:from>
    <xdr:to>
      <xdr:col>1</xdr:col>
      <xdr:colOff>1114200</xdr:colOff>
      <xdr:row>342</xdr:row>
      <xdr:rowOff>1390320</xdr:rowOff>
    </xdr:to>
    <xdr:pic>
      <xdr:nvPicPr>
        <xdr:cNvPr id="721" name="Рисунок 409" descr="9785000332735.jpg"/>
        <xdr:cNvPicPr/>
      </xdr:nvPicPr>
      <xdr:blipFill>
        <a:blip r:embed="rId721"/>
        <a:stretch/>
      </xdr:blipFill>
      <xdr:spPr>
        <a:xfrm>
          <a:off x="537840" y="428088960"/>
          <a:ext cx="952200" cy="136188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114480</xdr:colOff>
      <xdr:row>639</xdr:row>
      <xdr:rowOff>57240</xdr:rowOff>
    </xdr:from>
    <xdr:to>
      <xdr:col>1</xdr:col>
      <xdr:colOff>1190520</xdr:colOff>
      <xdr:row>639</xdr:row>
      <xdr:rowOff>1400040</xdr:rowOff>
    </xdr:to>
    <xdr:pic>
      <xdr:nvPicPr>
        <xdr:cNvPr id="722" name="Рисунок 824" descr="9785912824821.jpg"/>
        <xdr:cNvPicPr/>
      </xdr:nvPicPr>
      <xdr:blipFill>
        <a:blip r:embed="rId722"/>
        <a:stretch/>
      </xdr:blipFill>
      <xdr:spPr>
        <a:xfrm>
          <a:off x="490320" y="786295800"/>
          <a:ext cx="1076040" cy="13428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19080</xdr:colOff>
      <xdr:row>475</xdr:row>
      <xdr:rowOff>114480</xdr:rowOff>
    </xdr:from>
    <xdr:to>
      <xdr:col>1</xdr:col>
      <xdr:colOff>1276200</xdr:colOff>
      <xdr:row>475</xdr:row>
      <xdr:rowOff>1018440</xdr:rowOff>
    </xdr:to>
    <xdr:pic>
      <xdr:nvPicPr>
        <xdr:cNvPr id="723" name="Рисунок 5"/>
        <xdr:cNvPicPr/>
      </xdr:nvPicPr>
      <xdr:blipFill>
        <a:blip r:embed="rId723"/>
        <a:stretch/>
      </xdr:blipFill>
      <xdr:spPr>
        <a:xfrm>
          <a:off x="394920" y="602425440"/>
          <a:ext cx="1257120" cy="903960"/>
        </a:xfrm>
        <a:prstGeom prst="rect">
          <a:avLst/>
        </a:prstGeom>
        <a:noFill/>
        <a:ln w="19050">
          <a:solidFill>
            <a:srgbClr val="00B050"/>
          </a:solidFill>
          <a:miter/>
        </a:ln>
      </xdr:spPr>
    </xdr:pic>
    <xdr:clientData/>
  </xdr:twoCellAnchor>
  <xdr:twoCellAnchor editAs="twoCell">
    <xdr:from>
      <xdr:col>1</xdr:col>
      <xdr:colOff>19080</xdr:colOff>
      <xdr:row>476</xdr:row>
      <xdr:rowOff>76320</xdr:rowOff>
    </xdr:from>
    <xdr:to>
      <xdr:col>1</xdr:col>
      <xdr:colOff>1257120</xdr:colOff>
      <xdr:row>476</xdr:row>
      <xdr:rowOff>942840</xdr:rowOff>
    </xdr:to>
    <xdr:pic>
      <xdr:nvPicPr>
        <xdr:cNvPr id="724" name="Рисунок 5"/>
        <xdr:cNvPicPr/>
      </xdr:nvPicPr>
      <xdr:blipFill>
        <a:blip r:embed="rId724"/>
        <a:stretch/>
      </xdr:blipFill>
      <xdr:spPr>
        <a:xfrm>
          <a:off x="394920" y="603406440"/>
          <a:ext cx="1238040" cy="866520"/>
        </a:xfrm>
        <a:prstGeom prst="rect">
          <a:avLst/>
        </a:prstGeom>
        <a:noFill/>
        <a:ln w="9525">
          <a:solidFill>
            <a:srgbClr val="F2F2F2"/>
          </a:solidFill>
          <a:miter/>
        </a:ln>
      </xdr:spPr>
    </xdr:pic>
    <xdr:clientData/>
  </xdr:twoCellAnchor>
  <xdr:twoCellAnchor editAs="twoCell">
    <xdr:from>
      <xdr:col>1</xdr:col>
      <xdr:colOff>19080</xdr:colOff>
      <xdr:row>477</xdr:row>
      <xdr:rowOff>133200</xdr:rowOff>
    </xdr:from>
    <xdr:to>
      <xdr:col>1</xdr:col>
      <xdr:colOff>1247400</xdr:colOff>
      <xdr:row>477</xdr:row>
      <xdr:rowOff>923400</xdr:rowOff>
    </xdr:to>
    <xdr:pic>
      <xdr:nvPicPr>
        <xdr:cNvPr id="725" name="Рисунок 7"/>
        <xdr:cNvPicPr/>
      </xdr:nvPicPr>
      <xdr:blipFill>
        <a:blip r:embed="rId725"/>
        <a:stretch/>
      </xdr:blipFill>
      <xdr:spPr>
        <a:xfrm>
          <a:off x="394920" y="604482480"/>
          <a:ext cx="1228320" cy="790200"/>
        </a:xfrm>
        <a:prstGeom prst="rect">
          <a:avLst/>
        </a:prstGeom>
        <a:noFill/>
        <a:ln w="9525">
          <a:solidFill>
            <a:srgbClr val="D9D9D9"/>
          </a:solidFill>
          <a:miter/>
        </a:ln>
      </xdr:spPr>
    </xdr:pic>
    <xdr:clientData/>
  </xdr:twoCellAnchor>
  <xdr:twoCellAnchor editAs="twoCell">
    <xdr:from>
      <xdr:col>1</xdr:col>
      <xdr:colOff>9360</xdr:colOff>
      <xdr:row>478</xdr:row>
      <xdr:rowOff>123840</xdr:rowOff>
    </xdr:from>
    <xdr:to>
      <xdr:col>1</xdr:col>
      <xdr:colOff>1247400</xdr:colOff>
      <xdr:row>478</xdr:row>
      <xdr:rowOff>933120</xdr:rowOff>
    </xdr:to>
    <xdr:pic>
      <xdr:nvPicPr>
        <xdr:cNvPr id="726" name="Рисунок 9"/>
        <xdr:cNvPicPr/>
      </xdr:nvPicPr>
      <xdr:blipFill>
        <a:blip r:embed="rId726"/>
        <a:stretch/>
      </xdr:blipFill>
      <xdr:spPr>
        <a:xfrm>
          <a:off x="385200" y="605492280"/>
          <a:ext cx="1238040" cy="809280"/>
        </a:xfrm>
        <a:prstGeom prst="rect">
          <a:avLst/>
        </a:prstGeom>
        <a:noFill/>
        <a:ln w="9525">
          <a:solidFill>
            <a:srgbClr val="D9D9D9"/>
          </a:solidFill>
          <a:miter/>
        </a:ln>
      </xdr:spPr>
    </xdr:pic>
    <xdr:clientData/>
  </xdr:twoCellAnchor>
  <xdr:twoCellAnchor editAs="twoCell">
    <xdr:from>
      <xdr:col>1</xdr:col>
      <xdr:colOff>38160</xdr:colOff>
      <xdr:row>479</xdr:row>
      <xdr:rowOff>57240</xdr:rowOff>
    </xdr:from>
    <xdr:to>
      <xdr:col>1</xdr:col>
      <xdr:colOff>1276200</xdr:colOff>
      <xdr:row>479</xdr:row>
      <xdr:rowOff>942840</xdr:rowOff>
    </xdr:to>
    <xdr:pic>
      <xdr:nvPicPr>
        <xdr:cNvPr id="727" name="Рисунок 10"/>
        <xdr:cNvPicPr/>
      </xdr:nvPicPr>
      <xdr:blipFill>
        <a:blip r:embed="rId727"/>
        <a:stretch/>
      </xdr:blipFill>
      <xdr:spPr>
        <a:xfrm>
          <a:off x="414000" y="606444840"/>
          <a:ext cx="1238040" cy="885600"/>
        </a:xfrm>
        <a:prstGeom prst="rect">
          <a:avLst/>
        </a:prstGeom>
        <a:noFill/>
        <a:ln w="9525">
          <a:solidFill>
            <a:srgbClr val="D9D9D9"/>
          </a:solidFill>
          <a:miter/>
        </a:ln>
      </xdr:spPr>
    </xdr:pic>
    <xdr:clientData/>
  </xdr:twoCellAnchor>
  <xdr:twoCellAnchor editAs="twoCell">
    <xdr:from>
      <xdr:col>1</xdr:col>
      <xdr:colOff>19080</xdr:colOff>
      <xdr:row>480</xdr:row>
      <xdr:rowOff>104760</xdr:rowOff>
    </xdr:from>
    <xdr:to>
      <xdr:col>1</xdr:col>
      <xdr:colOff>1362600</xdr:colOff>
      <xdr:row>480</xdr:row>
      <xdr:rowOff>942480</xdr:rowOff>
    </xdr:to>
    <xdr:pic>
      <xdr:nvPicPr>
        <xdr:cNvPr id="728" name="Рисунок 19"/>
        <xdr:cNvPicPr/>
      </xdr:nvPicPr>
      <xdr:blipFill>
        <a:blip r:embed="rId728"/>
        <a:stretch/>
      </xdr:blipFill>
      <xdr:spPr>
        <a:xfrm>
          <a:off x="394920" y="607511520"/>
          <a:ext cx="1343520" cy="837720"/>
        </a:xfrm>
        <a:prstGeom prst="rect">
          <a:avLst/>
        </a:prstGeom>
        <a:noFill/>
        <a:ln w="9525">
          <a:solidFill>
            <a:srgbClr val="D9D9D9"/>
          </a:solidFill>
          <a:miter/>
        </a:ln>
      </xdr:spPr>
    </xdr:pic>
    <xdr:clientData/>
  </xdr:twoCellAnchor>
  <xdr:twoCellAnchor editAs="twoCell">
    <xdr:from>
      <xdr:col>1</xdr:col>
      <xdr:colOff>19080</xdr:colOff>
      <xdr:row>482</xdr:row>
      <xdr:rowOff>123840</xdr:rowOff>
    </xdr:from>
    <xdr:to>
      <xdr:col>1</xdr:col>
      <xdr:colOff>1266480</xdr:colOff>
      <xdr:row>482</xdr:row>
      <xdr:rowOff>923760</xdr:rowOff>
    </xdr:to>
    <xdr:pic>
      <xdr:nvPicPr>
        <xdr:cNvPr id="729" name="Рисунок 22"/>
        <xdr:cNvPicPr/>
      </xdr:nvPicPr>
      <xdr:blipFill>
        <a:blip r:embed="rId729"/>
        <a:stretch/>
      </xdr:blipFill>
      <xdr:spPr>
        <a:xfrm>
          <a:off x="394920" y="609568920"/>
          <a:ext cx="1247400" cy="799920"/>
        </a:xfrm>
        <a:prstGeom prst="rect">
          <a:avLst/>
        </a:prstGeom>
        <a:noFill/>
        <a:ln w="9525">
          <a:solidFill>
            <a:srgbClr val="D9D9D9"/>
          </a:solidFill>
          <a:miter/>
        </a:ln>
      </xdr:spPr>
    </xdr:pic>
    <xdr:clientData/>
  </xdr:twoCellAnchor>
  <xdr:twoCellAnchor editAs="twoCell">
    <xdr:from>
      <xdr:col>1</xdr:col>
      <xdr:colOff>19080</xdr:colOff>
      <xdr:row>483</xdr:row>
      <xdr:rowOff>76320</xdr:rowOff>
    </xdr:from>
    <xdr:to>
      <xdr:col>1</xdr:col>
      <xdr:colOff>1257120</xdr:colOff>
      <xdr:row>483</xdr:row>
      <xdr:rowOff>942840</xdr:rowOff>
    </xdr:to>
    <xdr:pic>
      <xdr:nvPicPr>
        <xdr:cNvPr id="730" name="Рисунок 29"/>
        <xdr:cNvPicPr/>
      </xdr:nvPicPr>
      <xdr:blipFill>
        <a:blip r:embed="rId730"/>
        <a:stretch/>
      </xdr:blipFill>
      <xdr:spPr>
        <a:xfrm>
          <a:off x="394920" y="610540560"/>
          <a:ext cx="1238040" cy="866520"/>
        </a:xfrm>
        <a:prstGeom prst="rect">
          <a:avLst/>
        </a:prstGeom>
        <a:noFill/>
        <a:ln w="9525">
          <a:solidFill>
            <a:srgbClr val="D9D9D9"/>
          </a:solidFill>
          <a:miter/>
        </a:ln>
      </xdr:spPr>
    </xdr:pic>
    <xdr:clientData/>
  </xdr:twoCellAnchor>
  <xdr:twoCellAnchor editAs="twoCell">
    <xdr:from>
      <xdr:col>1</xdr:col>
      <xdr:colOff>19080</xdr:colOff>
      <xdr:row>484</xdr:row>
      <xdr:rowOff>38160</xdr:rowOff>
    </xdr:from>
    <xdr:to>
      <xdr:col>1</xdr:col>
      <xdr:colOff>1276200</xdr:colOff>
      <xdr:row>484</xdr:row>
      <xdr:rowOff>933120</xdr:rowOff>
    </xdr:to>
    <xdr:pic>
      <xdr:nvPicPr>
        <xdr:cNvPr id="731" name="Рисунок 33"/>
        <xdr:cNvPicPr/>
      </xdr:nvPicPr>
      <xdr:blipFill>
        <a:blip r:embed="rId731"/>
        <a:stretch/>
      </xdr:blipFill>
      <xdr:spPr>
        <a:xfrm>
          <a:off x="394920" y="611521560"/>
          <a:ext cx="1257120" cy="894960"/>
        </a:xfrm>
        <a:prstGeom prst="rect">
          <a:avLst/>
        </a:prstGeom>
        <a:noFill/>
        <a:ln w="9525">
          <a:solidFill>
            <a:srgbClr val="D9D9D9"/>
          </a:solidFill>
          <a:miter/>
        </a:ln>
      </xdr:spPr>
    </xdr:pic>
    <xdr:clientData/>
  </xdr:twoCellAnchor>
  <xdr:twoCellAnchor editAs="twoCell">
    <xdr:from>
      <xdr:col>1</xdr:col>
      <xdr:colOff>38160</xdr:colOff>
      <xdr:row>485</xdr:row>
      <xdr:rowOff>133200</xdr:rowOff>
    </xdr:from>
    <xdr:to>
      <xdr:col>1</xdr:col>
      <xdr:colOff>1257120</xdr:colOff>
      <xdr:row>485</xdr:row>
      <xdr:rowOff>904320</xdr:rowOff>
    </xdr:to>
    <xdr:pic>
      <xdr:nvPicPr>
        <xdr:cNvPr id="732" name="Рисунок 35"/>
        <xdr:cNvPicPr/>
      </xdr:nvPicPr>
      <xdr:blipFill>
        <a:blip r:embed="rId732"/>
        <a:stretch/>
      </xdr:blipFill>
      <xdr:spPr>
        <a:xfrm>
          <a:off x="414000" y="612635760"/>
          <a:ext cx="1218960" cy="771120"/>
        </a:xfrm>
        <a:prstGeom prst="rect">
          <a:avLst/>
        </a:prstGeom>
        <a:noFill/>
        <a:ln w="9525">
          <a:solidFill>
            <a:srgbClr val="8EB4E3"/>
          </a:solidFill>
          <a:miter/>
        </a:ln>
      </xdr:spPr>
    </xdr:pic>
    <xdr:clientData/>
  </xdr:twoCellAnchor>
  <xdr:twoCellAnchor editAs="twoCell">
    <xdr:from>
      <xdr:col>1</xdr:col>
      <xdr:colOff>19080</xdr:colOff>
      <xdr:row>486</xdr:row>
      <xdr:rowOff>57240</xdr:rowOff>
    </xdr:from>
    <xdr:to>
      <xdr:col>2</xdr:col>
      <xdr:colOff>18720</xdr:colOff>
      <xdr:row>486</xdr:row>
      <xdr:rowOff>904680</xdr:rowOff>
    </xdr:to>
    <xdr:pic>
      <xdr:nvPicPr>
        <xdr:cNvPr id="733" name="Рисунок 39"/>
        <xdr:cNvPicPr/>
      </xdr:nvPicPr>
      <xdr:blipFill>
        <a:blip r:embed="rId733"/>
        <a:stretch/>
      </xdr:blipFill>
      <xdr:spPr>
        <a:xfrm>
          <a:off x="394920" y="613578960"/>
          <a:ext cx="1362600" cy="847440"/>
        </a:xfrm>
        <a:prstGeom prst="rect">
          <a:avLst/>
        </a:prstGeom>
        <a:noFill/>
        <a:ln w="9525">
          <a:solidFill>
            <a:srgbClr val="8EB4E3"/>
          </a:solidFill>
          <a:miter/>
        </a:ln>
      </xdr:spPr>
    </xdr:pic>
    <xdr:clientData/>
  </xdr:twoCellAnchor>
  <xdr:twoCellAnchor editAs="twoCell">
    <xdr:from>
      <xdr:col>12</xdr:col>
      <xdr:colOff>149760</xdr:colOff>
      <xdr:row>125</xdr:row>
      <xdr:rowOff>1292760</xdr:rowOff>
    </xdr:from>
    <xdr:to>
      <xdr:col>12</xdr:col>
      <xdr:colOff>843480</xdr:colOff>
      <xdr:row>126</xdr:row>
      <xdr:rowOff>95040</xdr:rowOff>
    </xdr:to>
    <xdr:pic>
      <xdr:nvPicPr>
        <xdr:cNvPr id="734" name="Рисунок 1038"/>
        <xdr:cNvPicPr/>
      </xdr:nvPicPr>
      <xdr:blipFill>
        <a:blip r:embed="rId734"/>
        <a:stretch/>
      </xdr:blipFill>
      <xdr:spPr>
        <a:xfrm>
          <a:off x="15278040" y="150661440"/>
          <a:ext cx="693720" cy="221400"/>
        </a:xfrm>
        <a:prstGeom prst="rect">
          <a:avLst/>
        </a:prstGeom>
        <a:noFill/>
        <a:ln w="0">
          <a:noFill/>
        </a:ln>
        <a:effectLst>
          <a:outerShdw algn="tl" blurRad="291960" dir="2700000" dist="139498" rotWithShape="0">
            <a:srgbClr val="333333">
              <a:alpha val="65000"/>
            </a:srgbClr>
          </a:outerShdw>
        </a:effectLst>
      </xdr:spPr>
    </xdr:pic>
    <xdr:clientData/>
  </xdr:twoCellAnchor>
  <xdr:twoCellAnchor editAs="twoCell">
    <xdr:from>
      <xdr:col>1</xdr:col>
      <xdr:colOff>19080</xdr:colOff>
      <xdr:row>488</xdr:row>
      <xdr:rowOff>28440</xdr:rowOff>
    </xdr:from>
    <xdr:to>
      <xdr:col>1</xdr:col>
      <xdr:colOff>1257120</xdr:colOff>
      <xdr:row>488</xdr:row>
      <xdr:rowOff>1009080</xdr:rowOff>
    </xdr:to>
    <xdr:pic>
      <xdr:nvPicPr>
        <xdr:cNvPr id="735" name="Рисунок 7"/>
        <xdr:cNvPicPr/>
      </xdr:nvPicPr>
      <xdr:blipFill>
        <a:blip r:embed="rId735"/>
        <a:stretch/>
      </xdr:blipFill>
      <xdr:spPr>
        <a:xfrm>
          <a:off x="394920" y="615150360"/>
          <a:ext cx="1238040" cy="980640"/>
        </a:xfrm>
        <a:prstGeom prst="rect">
          <a:avLst/>
        </a:prstGeom>
        <a:noFill/>
        <a:ln w="19050">
          <a:solidFill>
            <a:srgbClr val="00B050"/>
          </a:solidFill>
          <a:miter/>
        </a:ln>
      </xdr:spPr>
    </xdr:pic>
    <xdr:clientData/>
  </xdr:twoCellAnchor>
  <xdr:twoCellAnchor editAs="twoCell">
    <xdr:from>
      <xdr:col>0</xdr:col>
      <xdr:colOff>352440</xdr:colOff>
      <xdr:row>516</xdr:row>
      <xdr:rowOff>0</xdr:rowOff>
    </xdr:from>
    <xdr:to>
      <xdr:col>2</xdr:col>
      <xdr:colOff>18720</xdr:colOff>
      <xdr:row>516</xdr:row>
      <xdr:rowOff>999720</xdr:rowOff>
    </xdr:to>
    <xdr:pic>
      <xdr:nvPicPr>
        <xdr:cNvPr id="736" name="Рисунок 9"/>
        <xdr:cNvPicPr/>
      </xdr:nvPicPr>
      <xdr:blipFill>
        <a:blip r:embed="rId736"/>
        <a:stretch/>
      </xdr:blipFill>
      <xdr:spPr>
        <a:xfrm>
          <a:off x="352440" y="644173200"/>
          <a:ext cx="1405080" cy="999720"/>
        </a:xfrm>
        <a:prstGeom prst="rect">
          <a:avLst/>
        </a:prstGeom>
        <a:noFill/>
        <a:ln w="19050">
          <a:solidFill>
            <a:srgbClr val="00B050"/>
          </a:solidFill>
          <a:miter/>
        </a:ln>
      </xdr:spPr>
    </xdr:pic>
    <xdr:clientData/>
  </xdr:twoCellAnchor>
  <xdr:twoCellAnchor editAs="twoCell">
    <xdr:from>
      <xdr:col>1</xdr:col>
      <xdr:colOff>38160</xdr:colOff>
      <xdr:row>521</xdr:row>
      <xdr:rowOff>104760</xdr:rowOff>
    </xdr:from>
    <xdr:to>
      <xdr:col>1</xdr:col>
      <xdr:colOff>1257120</xdr:colOff>
      <xdr:row>521</xdr:row>
      <xdr:rowOff>990360</xdr:rowOff>
    </xdr:to>
    <xdr:pic>
      <xdr:nvPicPr>
        <xdr:cNvPr id="737" name="Рисунок 10"/>
        <xdr:cNvPicPr/>
      </xdr:nvPicPr>
      <xdr:blipFill>
        <a:blip r:embed="rId737"/>
        <a:stretch/>
      </xdr:blipFill>
      <xdr:spPr>
        <a:xfrm>
          <a:off x="414000" y="649421640"/>
          <a:ext cx="1218960" cy="885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19080</xdr:colOff>
      <xdr:row>529</xdr:row>
      <xdr:rowOff>38160</xdr:rowOff>
    </xdr:from>
    <xdr:to>
      <xdr:col>1</xdr:col>
      <xdr:colOff>1362600</xdr:colOff>
      <xdr:row>530</xdr:row>
      <xdr:rowOff>47160</xdr:rowOff>
    </xdr:to>
    <xdr:pic>
      <xdr:nvPicPr>
        <xdr:cNvPr id="738" name="Рисунок 11"/>
        <xdr:cNvPicPr/>
      </xdr:nvPicPr>
      <xdr:blipFill>
        <a:blip r:embed="rId738"/>
        <a:stretch/>
      </xdr:blipFill>
      <xdr:spPr>
        <a:xfrm>
          <a:off x="394920" y="657565560"/>
          <a:ext cx="1343520" cy="1037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371520</xdr:colOff>
      <xdr:row>566</xdr:row>
      <xdr:rowOff>57240</xdr:rowOff>
    </xdr:from>
    <xdr:to>
      <xdr:col>1</xdr:col>
      <xdr:colOff>1009440</xdr:colOff>
      <xdr:row>566</xdr:row>
      <xdr:rowOff>1390320</xdr:rowOff>
    </xdr:to>
    <xdr:pic>
      <xdr:nvPicPr>
        <xdr:cNvPr id="739" name="Рисунок 12"/>
        <xdr:cNvPicPr/>
      </xdr:nvPicPr>
      <xdr:blipFill>
        <a:blip r:embed="rId739"/>
        <a:stretch/>
      </xdr:blipFill>
      <xdr:spPr>
        <a:xfrm>
          <a:off x="747360" y="695103480"/>
          <a:ext cx="637920" cy="133308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352440</xdr:colOff>
      <xdr:row>570</xdr:row>
      <xdr:rowOff>19080</xdr:rowOff>
    </xdr:from>
    <xdr:to>
      <xdr:col>1</xdr:col>
      <xdr:colOff>942480</xdr:colOff>
      <xdr:row>570</xdr:row>
      <xdr:rowOff>1399680</xdr:rowOff>
    </xdr:to>
    <xdr:pic>
      <xdr:nvPicPr>
        <xdr:cNvPr id="740" name="Рисунок 13"/>
        <xdr:cNvPicPr/>
      </xdr:nvPicPr>
      <xdr:blipFill>
        <a:blip r:embed="rId740"/>
        <a:stretch/>
      </xdr:blipFill>
      <xdr:spPr>
        <a:xfrm>
          <a:off x="728280" y="700742160"/>
          <a:ext cx="590040" cy="138060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85680</xdr:colOff>
      <xdr:row>846</xdr:row>
      <xdr:rowOff>19080</xdr:rowOff>
    </xdr:from>
    <xdr:to>
      <xdr:col>1</xdr:col>
      <xdr:colOff>1218960</xdr:colOff>
      <xdr:row>846</xdr:row>
      <xdr:rowOff>1380960</xdr:rowOff>
    </xdr:to>
    <xdr:pic>
      <xdr:nvPicPr>
        <xdr:cNvPr id="741" name="Рисунок 1"/>
        <xdr:cNvPicPr/>
      </xdr:nvPicPr>
      <xdr:blipFill>
        <a:blip r:embed="rId741"/>
        <a:stretch/>
      </xdr:blipFill>
      <xdr:spPr>
        <a:xfrm>
          <a:off x="461520" y="1061939880"/>
          <a:ext cx="1133280" cy="136188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104760</xdr:colOff>
      <xdr:row>86</xdr:row>
      <xdr:rowOff>28440</xdr:rowOff>
    </xdr:from>
    <xdr:to>
      <xdr:col>1</xdr:col>
      <xdr:colOff>1076040</xdr:colOff>
      <xdr:row>86</xdr:row>
      <xdr:rowOff>1390320</xdr:rowOff>
    </xdr:to>
    <xdr:pic>
      <xdr:nvPicPr>
        <xdr:cNvPr id="742" name="Рисунок 3"/>
        <xdr:cNvPicPr/>
      </xdr:nvPicPr>
      <xdr:blipFill>
        <a:blip r:embed="rId742"/>
        <a:stretch/>
      </xdr:blipFill>
      <xdr:spPr>
        <a:xfrm>
          <a:off x="480600" y="99000000"/>
          <a:ext cx="971280" cy="1361880"/>
        </a:xfrm>
        <a:prstGeom prst="rect">
          <a:avLst/>
        </a:prstGeom>
        <a:noFill/>
        <a:ln w="19050">
          <a:solidFill>
            <a:srgbClr val="00B0F0"/>
          </a:solidFill>
          <a:miter/>
        </a:ln>
      </xdr:spPr>
    </xdr:pic>
    <xdr:clientData/>
  </xdr:twoCellAnchor>
  <xdr:twoCellAnchor editAs="twoCell">
    <xdr:from>
      <xdr:col>1</xdr:col>
      <xdr:colOff>133200</xdr:colOff>
      <xdr:row>173</xdr:row>
      <xdr:rowOff>28440</xdr:rowOff>
    </xdr:from>
    <xdr:to>
      <xdr:col>1</xdr:col>
      <xdr:colOff>1199520</xdr:colOff>
      <xdr:row>173</xdr:row>
      <xdr:rowOff>1371240</xdr:rowOff>
    </xdr:to>
    <xdr:pic>
      <xdr:nvPicPr>
        <xdr:cNvPr id="743" name="Рисунок 2"/>
        <xdr:cNvPicPr/>
      </xdr:nvPicPr>
      <xdr:blipFill>
        <a:blip r:embed="rId743"/>
        <a:stretch/>
      </xdr:blipFill>
      <xdr:spPr>
        <a:xfrm>
          <a:off x="509040" y="207127800"/>
          <a:ext cx="1066320" cy="1342800"/>
        </a:xfrm>
        <a:prstGeom prst="rect">
          <a:avLst/>
        </a:prstGeom>
        <a:noFill/>
        <a:ln w="19050">
          <a:solidFill>
            <a:srgbClr val="00B0F0"/>
          </a:solidFill>
          <a:miter/>
        </a:ln>
      </xdr:spPr>
    </xdr:pic>
    <xdr:clientData/>
  </xdr:twoCellAnchor>
  <xdr:twoCellAnchor editAs="twoCell">
    <xdr:from>
      <xdr:col>1</xdr:col>
      <xdr:colOff>114480</xdr:colOff>
      <xdr:row>174</xdr:row>
      <xdr:rowOff>57240</xdr:rowOff>
    </xdr:from>
    <xdr:to>
      <xdr:col>1</xdr:col>
      <xdr:colOff>1180800</xdr:colOff>
      <xdr:row>174</xdr:row>
      <xdr:rowOff>1418040</xdr:rowOff>
    </xdr:to>
    <xdr:pic>
      <xdr:nvPicPr>
        <xdr:cNvPr id="744" name="Рисунок 3"/>
        <xdr:cNvPicPr/>
      </xdr:nvPicPr>
      <xdr:blipFill>
        <a:blip r:embed="rId744"/>
        <a:stretch/>
      </xdr:blipFill>
      <xdr:spPr>
        <a:xfrm>
          <a:off x="490320" y="208576080"/>
          <a:ext cx="1066320" cy="1360800"/>
        </a:xfrm>
        <a:prstGeom prst="rect">
          <a:avLst/>
        </a:prstGeom>
        <a:noFill/>
        <a:ln w="19050">
          <a:solidFill>
            <a:srgbClr val="00B0F0"/>
          </a:solidFill>
          <a:miter/>
        </a:ln>
      </xdr:spPr>
    </xdr:pic>
    <xdr:clientData/>
  </xdr:twoCellAnchor>
  <xdr:twoCellAnchor editAs="twoCell">
    <xdr:from>
      <xdr:col>1</xdr:col>
      <xdr:colOff>114480</xdr:colOff>
      <xdr:row>175</xdr:row>
      <xdr:rowOff>57240</xdr:rowOff>
    </xdr:from>
    <xdr:to>
      <xdr:col>1</xdr:col>
      <xdr:colOff>1190520</xdr:colOff>
      <xdr:row>175</xdr:row>
      <xdr:rowOff>1400040</xdr:rowOff>
    </xdr:to>
    <xdr:pic>
      <xdr:nvPicPr>
        <xdr:cNvPr id="745" name="Рисунок 4"/>
        <xdr:cNvPicPr/>
      </xdr:nvPicPr>
      <xdr:blipFill>
        <a:blip r:embed="rId745"/>
        <a:stretch/>
      </xdr:blipFill>
      <xdr:spPr>
        <a:xfrm>
          <a:off x="490320" y="209995200"/>
          <a:ext cx="1076040" cy="1342800"/>
        </a:xfrm>
        <a:prstGeom prst="rect">
          <a:avLst/>
        </a:prstGeom>
        <a:noFill/>
        <a:ln w="19050">
          <a:solidFill>
            <a:srgbClr val="00B0F0"/>
          </a:solidFill>
          <a:miter/>
        </a:ln>
      </xdr:spPr>
    </xdr:pic>
    <xdr:clientData/>
  </xdr:twoCellAnchor>
  <xdr:twoCellAnchor editAs="twoCell">
    <xdr:from>
      <xdr:col>1</xdr:col>
      <xdr:colOff>114480</xdr:colOff>
      <xdr:row>176</xdr:row>
      <xdr:rowOff>57240</xdr:rowOff>
    </xdr:from>
    <xdr:to>
      <xdr:col>1</xdr:col>
      <xdr:colOff>1180800</xdr:colOff>
      <xdr:row>176</xdr:row>
      <xdr:rowOff>1418040</xdr:rowOff>
    </xdr:to>
    <xdr:pic>
      <xdr:nvPicPr>
        <xdr:cNvPr id="746" name="Рисунок 5"/>
        <xdr:cNvPicPr/>
      </xdr:nvPicPr>
      <xdr:blipFill>
        <a:blip r:embed="rId746"/>
        <a:stretch/>
      </xdr:blipFill>
      <xdr:spPr>
        <a:xfrm>
          <a:off x="490320" y="211414320"/>
          <a:ext cx="1066320" cy="1360800"/>
        </a:xfrm>
        <a:prstGeom prst="rect">
          <a:avLst/>
        </a:prstGeom>
        <a:noFill/>
        <a:ln w="19050">
          <a:solidFill>
            <a:srgbClr val="00B0F0"/>
          </a:solidFill>
          <a:miter/>
        </a:ln>
      </xdr:spPr>
    </xdr:pic>
    <xdr:clientData/>
  </xdr:twoCellAnchor>
  <xdr:twoCellAnchor editAs="twoCell">
    <xdr:from>
      <xdr:col>1</xdr:col>
      <xdr:colOff>133200</xdr:colOff>
      <xdr:row>177</xdr:row>
      <xdr:rowOff>57240</xdr:rowOff>
    </xdr:from>
    <xdr:to>
      <xdr:col>1</xdr:col>
      <xdr:colOff>1180440</xdr:colOff>
      <xdr:row>177</xdr:row>
      <xdr:rowOff>1380960</xdr:rowOff>
    </xdr:to>
    <xdr:pic>
      <xdr:nvPicPr>
        <xdr:cNvPr id="747" name="Рисунок 7"/>
        <xdr:cNvPicPr/>
      </xdr:nvPicPr>
      <xdr:blipFill>
        <a:blip r:embed="rId747"/>
        <a:stretch/>
      </xdr:blipFill>
      <xdr:spPr>
        <a:xfrm>
          <a:off x="509040" y="212833800"/>
          <a:ext cx="1047240" cy="1323720"/>
        </a:xfrm>
        <a:prstGeom prst="rect">
          <a:avLst/>
        </a:prstGeom>
        <a:noFill/>
        <a:ln w="19050">
          <a:solidFill>
            <a:srgbClr val="00B0F0"/>
          </a:solidFill>
          <a:miter/>
        </a:ln>
      </xdr:spPr>
    </xdr:pic>
    <xdr:clientData/>
  </xdr:twoCellAnchor>
  <xdr:twoCellAnchor editAs="twoCell">
    <xdr:from>
      <xdr:col>1</xdr:col>
      <xdr:colOff>123840</xdr:colOff>
      <xdr:row>178</xdr:row>
      <xdr:rowOff>19080</xdr:rowOff>
    </xdr:from>
    <xdr:to>
      <xdr:col>1</xdr:col>
      <xdr:colOff>1190160</xdr:colOff>
      <xdr:row>178</xdr:row>
      <xdr:rowOff>1418400</xdr:rowOff>
    </xdr:to>
    <xdr:pic>
      <xdr:nvPicPr>
        <xdr:cNvPr id="748" name="Рисунок 8"/>
        <xdr:cNvPicPr/>
      </xdr:nvPicPr>
      <xdr:blipFill>
        <a:blip r:embed="rId748"/>
        <a:stretch/>
      </xdr:blipFill>
      <xdr:spPr>
        <a:xfrm>
          <a:off x="499680" y="214214760"/>
          <a:ext cx="1066320" cy="1399320"/>
        </a:xfrm>
        <a:prstGeom prst="rect">
          <a:avLst/>
        </a:prstGeom>
        <a:noFill/>
        <a:ln w="19050">
          <a:solidFill>
            <a:srgbClr val="00B0F0"/>
          </a:solidFill>
          <a:miter/>
        </a:ln>
      </xdr:spPr>
    </xdr:pic>
    <xdr:clientData/>
  </xdr:twoCellAnchor>
  <xdr:twoCellAnchor editAs="twoCell">
    <xdr:from>
      <xdr:col>1</xdr:col>
      <xdr:colOff>133200</xdr:colOff>
      <xdr:row>179</xdr:row>
      <xdr:rowOff>57240</xdr:rowOff>
    </xdr:from>
    <xdr:to>
      <xdr:col>1</xdr:col>
      <xdr:colOff>1171080</xdr:colOff>
      <xdr:row>179</xdr:row>
      <xdr:rowOff>1390320</xdr:rowOff>
    </xdr:to>
    <xdr:pic>
      <xdr:nvPicPr>
        <xdr:cNvPr id="749" name="Рисунок 9"/>
        <xdr:cNvPicPr/>
      </xdr:nvPicPr>
      <xdr:blipFill>
        <a:blip r:embed="rId749"/>
        <a:stretch/>
      </xdr:blipFill>
      <xdr:spPr>
        <a:xfrm>
          <a:off x="509040" y="215672040"/>
          <a:ext cx="1037880" cy="1333080"/>
        </a:xfrm>
        <a:prstGeom prst="rect">
          <a:avLst/>
        </a:prstGeom>
        <a:noFill/>
        <a:ln w="19050">
          <a:solidFill>
            <a:srgbClr val="00B0F0"/>
          </a:solidFill>
          <a:miter/>
        </a:ln>
      </xdr:spPr>
    </xdr:pic>
    <xdr:clientData/>
  </xdr:twoCellAnchor>
  <xdr:twoCellAnchor editAs="twoCell">
    <xdr:from>
      <xdr:col>1</xdr:col>
      <xdr:colOff>114480</xdr:colOff>
      <xdr:row>180</xdr:row>
      <xdr:rowOff>38160</xdr:rowOff>
    </xdr:from>
    <xdr:to>
      <xdr:col>1</xdr:col>
      <xdr:colOff>1171440</xdr:colOff>
      <xdr:row>180</xdr:row>
      <xdr:rowOff>1400040</xdr:rowOff>
    </xdr:to>
    <xdr:pic>
      <xdr:nvPicPr>
        <xdr:cNvPr id="750" name="Рисунок 10"/>
        <xdr:cNvPicPr/>
      </xdr:nvPicPr>
      <xdr:blipFill>
        <a:blip r:embed="rId750"/>
        <a:stretch/>
      </xdr:blipFill>
      <xdr:spPr>
        <a:xfrm>
          <a:off x="490320" y="217062720"/>
          <a:ext cx="1056960" cy="1361880"/>
        </a:xfrm>
        <a:prstGeom prst="rect">
          <a:avLst/>
        </a:prstGeom>
        <a:noFill/>
        <a:ln w="19050">
          <a:solidFill>
            <a:srgbClr val="00B0F0"/>
          </a:solidFill>
          <a:miter/>
        </a:ln>
      </xdr:spPr>
    </xdr:pic>
    <xdr:clientData/>
  </xdr:twoCellAnchor>
  <xdr:twoCellAnchor editAs="twoCell">
    <xdr:from>
      <xdr:col>1</xdr:col>
      <xdr:colOff>162000</xdr:colOff>
      <xdr:row>695</xdr:row>
      <xdr:rowOff>57240</xdr:rowOff>
    </xdr:from>
    <xdr:to>
      <xdr:col>1</xdr:col>
      <xdr:colOff>1161720</xdr:colOff>
      <xdr:row>695</xdr:row>
      <xdr:rowOff>1390320</xdr:rowOff>
    </xdr:to>
    <xdr:pic>
      <xdr:nvPicPr>
        <xdr:cNvPr id="751" name="Рисунок 11"/>
        <xdr:cNvPicPr/>
      </xdr:nvPicPr>
      <xdr:blipFill>
        <a:blip r:embed="rId751"/>
        <a:stretch/>
      </xdr:blipFill>
      <xdr:spPr>
        <a:xfrm>
          <a:off x="537840" y="857323800"/>
          <a:ext cx="999720" cy="133308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181080</xdr:colOff>
      <xdr:row>701</xdr:row>
      <xdr:rowOff>38160</xdr:rowOff>
    </xdr:from>
    <xdr:to>
      <xdr:col>1</xdr:col>
      <xdr:colOff>1095120</xdr:colOff>
      <xdr:row>701</xdr:row>
      <xdr:rowOff>1400040</xdr:rowOff>
    </xdr:to>
    <xdr:pic>
      <xdr:nvPicPr>
        <xdr:cNvPr id="752" name="Рисунок 12"/>
        <xdr:cNvPicPr/>
      </xdr:nvPicPr>
      <xdr:blipFill>
        <a:blip r:embed="rId752"/>
        <a:stretch/>
      </xdr:blipFill>
      <xdr:spPr>
        <a:xfrm>
          <a:off x="556920" y="865820160"/>
          <a:ext cx="914040" cy="136188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142920</xdr:colOff>
      <xdr:row>339</xdr:row>
      <xdr:rowOff>38160</xdr:rowOff>
    </xdr:from>
    <xdr:to>
      <xdr:col>1</xdr:col>
      <xdr:colOff>1085400</xdr:colOff>
      <xdr:row>339</xdr:row>
      <xdr:rowOff>1380960</xdr:rowOff>
    </xdr:to>
    <xdr:pic>
      <xdr:nvPicPr>
        <xdr:cNvPr id="753" name="Рисунок 4"/>
        <xdr:cNvPicPr/>
      </xdr:nvPicPr>
      <xdr:blipFill>
        <a:blip r:embed="rId753"/>
        <a:stretch/>
      </xdr:blipFill>
      <xdr:spPr>
        <a:xfrm>
          <a:off x="518760" y="423840960"/>
          <a:ext cx="942480" cy="1342800"/>
        </a:xfrm>
        <a:prstGeom prst="rect">
          <a:avLst/>
        </a:prstGeom>
        <a:noFill/>
        <a:ln w="19050">
          <a:solidFill>
            <a:srgbClr val="1F497D">
              <a:lumMod val="60000"/>
              <a:lumOff val="40000"/>
            </a:srgbClr>
          </a:solidFill>
          <a:round/>
        </a:ln>
      </xdr:spPr>
    </xdr:pic>
    <xdr:clientData/>
  </xdr:twoCellAnchor>
  <xdr:twoCellAnchor editAs="twoCell">
    <xdr:from>
      <xdr:col>1</xdr:col>
      <xdr:colOff>107280</xdr:colOff>
      <xdr:row>826</xdr:row>
      <xdr:rowOff>0</xdr:rowOff>
    </xdr:from>
    <xdr:to>
      <xdr:col>1</xdr:col>
      <xdr:colOff>1209600</xdr:colOff>
      <xdr:row>826</xdr:row>
      <xdr:rowOff>19080</xdr:rowOff>
    </xdr:to>
    <xdr:pic>
      <xdr:nvPicPr>
        <xdr:cNvPr id="754" name="Рисунок 22"/>
        <xdr:cNvPicPr/>
      </xdr:nvPicPr>
      <xdr:blipFill>
        <a:blip r:embed="rId754"/>
        <a:stretch/>
      </xdr:blipFill>
      <xdr:spPr>
        <a:xfrm>
          <a:off x="483120" y="1033536240"/>
          <a:ext cx="1102320" cy="19080"/>
        </a:xfrm>
        <a:prstGeom prst="rect">
          <a:avLst/>
        </a:prstGeom>
        <a:noFill/>
        <a:ln w="1270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190440</xdr:colOff>
      <xdr:row>140</xdr:row>
      <xdr:rowOff>35640</xdr:rowOff>
    </xdr:from>
    <xdr:to>
      <xdr:col>1</xdr:col>
      <xdr:colOff>1190160</xdr:colOff>
      <xdr:row>140</xdr:row>
      <xdr:rowOff>1414800</xdr:rowOff>
    </xdr:to>
    <xdr:pic>
      <xdr:nvPicPr>
        <xdr:cNvPr id="755" name="Рисунок 24"/>
        <xdr:cNvPicPr/>
      </xdr:nvPicPr>
      <xdr:blipFill>
        <a:blip r:embed="rId755"/>
        <a:stretch/>
      </xdr:blipFill>
      <xdr:spPr>
        <a:xfrm>
          <a:off x="566280" y="170502120"/>
          <a:ext cx="999720" cy="1379160"/>
        </a:xfrm>
        <a:prstGeom prst="rect">
          <a:avLst/>
        </a:prstGeom>
        <a:noFill/>
        <a:ln w="19050">
          <a:solidFill>
            <a:srgbClr val="002060"/>
          </a:solidFill>
          <a:round/>
        </a:ln>
      </xdr:spPr>
    </xdr:pic>
    <xdr:clientData/>
  </xdr:twoCellAnchor>
  <xdr:twoCellAnchor editAs="twoCell">
    <xdr:from>
      <xdr:col>1</xdr:col>
      <xdr:colOff>154800</xdr:colOff>
      <xdr:row>336</xdr:row>
      <xdr:rowOff>47520</xdr:rowOff>
    </xdr:from>
    <xdr:to>
      <xdr:col>1</xdr:col>
      <xdr:colOff>1154520</xdr:colOff>
      <xdr:row>336</xdr:row>
      <xdr:rowOff>1339920</xdr:rowOff>
    </xdr:to>
    <xdr:pic>
      <xdr:nvPicPr>
        <xdr:cNvPr id="756" name="Рисунок 25"/>
        <xdr:cNvPicPr/>
      </xdr:nvPicPr>
      <xdr:blipFill>
        <a:blip r:embed="rId756"/>
        <a:stretch/>
      </xdr:blipFill>
      <xdr:spPr>
        <a:xfrm>
          <a:off x="530640" y="419592600"/>
          <a:ext cx="999720" cy="129240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178560</xdr:colOff>
      <xdr:row>323</xdr:row>
      <xdr:rowOff>47520</xdr:rowOff>
    </xdr:from>
    <xdr:to>
      <xdr:col>1</xdr:col>
      <xdr:colOff>1130760</xdr:colOff>
      <xdr:row>323</xdr:row>
      <xdr:rowOff>1392480</xdr:rowOff>
    </xdr:to>
    <xdr:pic>
      <xdr:nvPicPr>
        <xdr:cNvPr id="757" name="Рисунок 26"/>
        <xdr:cNvPicPr/>
      </xdr:nvPicPr>
      <xdr:blipFill>
        <a:blip r:embed="rId757"/>
        <a:stretch/>
      </xdr:blipFill>
      <xdr:spPr>
        <a:xfrm>
          <a:off x="554400" y="402104880"/>
          <a:ext cx="952200" cy="134496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166680</xdr:colOff>
      <xdr:row>313</xdr:row>
      <xdr:rowOff>0</xdr:rowOff>
    </xdr:from>
    <xdr:to>
      <xdr:col>1</xdr:col>
      <xdr:colOff>1126440</xdr:colOff>
      <xdr:row>313</xdr:row>
      <xdr:rowOff>1333080</xdr:rowOff>
    </xdr:to>
    <xdr:pic>
      <xdr:nvPicPr>
        <xdr:cNvPr id="758" name="Рисунок 27"/>
        <xdr:cNvPicPr/>
      </xdr:nvPicPr>
      <xdr:blipFill>
        <a:blip r:embed="rId758"/>
        <a:stretch/>
      </xdr:blipFill>
      <xdr:spPr>
        <a:xfrm>
          <a:off x="542520" y="388807920"/>
          <a:ext cx="959760" cy="133308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202320</xdr:colOff>
      <xdr:row>348</xdr:row>
      <xdr:rowOff>71280</xdr:rowOff>
    </xdr:from>
    <xdr:to>
      <xdr:col>1</xdr:col>
      <xdr:colOff>1166400</xdr:colOff>
      <xdr:row>348</xdr:row>
      <xdr:rowOff>1356840</xdr:rowOff>
    </xdr:to>
    <xdr:pic>
      <xdr:nvPicPr>
        <xdr:cNvPr id="759" name="Рисунок 28"/>
        <xdr:cNvPicPr/>
      </xdr:nvPicPr>
      <xdr:blipFill>
        <a:blip r:embed="rId759"/>
        <a:stretch/>
      </xdr:blipFill>
      <xdr:spPr>
        <a:xfrm>
          <a:off x="578160" y="436647240"/>
          <a:ext cx="964080" cy="1285560"/>
        </a:xfrm>
        <a:prstGeom prst="rect">
          <a:avLst/>
        </a:prstGeom>
        <a:noFill/>
        <a:ln w="19050">
          <a:solidFill>
            <a:srgbClr val="002060"/>
          </a:solidFill>
          <a:round/>
        </a:ln>
      </xdr:spPr>
    </xdr:pic>
    <xdr:clientData/>
  </xdr:twoCellAnchor>
  <xdr:twoCellAnchor editAs="twoCell">
    <xdr:from>
      <xdr:col>1</xdr:col>
      <xdr:colOff>202320</xdr:colOff>
      <xdr:row>320</xdr:row>
      <xdr:rowOff>11880</xdr:rowOff>
    </xdr:from>
    <xdr:to>
      <xdr:col>1</xdr:col>
      <xdr:colOff>1178280</xdr:colOff>
      <xdr:row>320</xdr:row>
      <xdr:rowOff>1406160</xdr:rowOff>
    </xdr:to>
    <xdr:pic>
      <xdr:nvPicPr>
        <xdr:cNvPr id="760" name="Рисунок 29"/>
        <xdr:cNvPicPr/>
      </xdr:nvPicPr>
      <xdr:blipFill>
        <a:blip r:embed="rId760"/>
        <a:stretch/>
      </xdr:blipFill>
      <xdr:spPr>
        <a:xfrm>
          <a:off x="578160" y="398754360"/>
          <a:ext cx="975960" cy="1394280"/>
        </a:xfrm>
        <a:prstGeom prst="rect">
          <a:avLst/>
        </a:prstGeom>
        <a:noFill/>
        <a:ln w="19050">
          <a:solidFill>
            <a:srgbClr val="002060"/>
          </a:solidFill>
          <a:round/>
        </a:ln>
      </xdr:spPr>
    </xdr:pic>
    <xdr:clientData/>
  </xdr:twoCellAnchor>
  <xdr:twoCellAnchor editAs="twoCell">
    <xdr:from>
      <xdr:col>1</xdr:col>
      <xdr:colOff>83520</xdr:colOff>
      <xdr:row>275</xdr:row>
      <xdr:rowOff>1408320</xdr:rowOff>
    </xdr:from>
    <xdr:to>
      <xdr:col>1</xdr:col>
      <xdr:colOff>1237320</xdr:colOff>
      <xdr:row>277</xdr:row>
      <xdr:rowOff>11520</xdr:rowOff>
    </xdr:to>
    <xdr:pic>
      <xdr:nvPicPr>
        <xdr:cNvPr id="761" name="Рисунок 30"/>
        <xdr:cNvPicPr/>
      </xdr:nvPicPr>
      <xdr:blipFill>
        <a:blip r:embed="rId761"/>
        <a:stretch/>
      </xdr:blipFill>
      <xdr:spPr>
        <a:xfrm>
          <a:off x="459360" y="339447960"/>
          <a:ext cx="1153800" cy="1441800"/>
        </a:xfrm>
        <a:prstGeom prst="rect">
          <a:avLst/>
        </a:prstGeom>
        <a:noFill/>
        <a:ln w="19050">
          <a:solidFill>
            <a:srgbClr val="000000"/>
          </a:solidFill>
          <a:round/>
        </a:ln>
      </xdr:spPr>
    </xdr:pic>
    <xdr:clientData/>
  </xdr:twoCellAnchor>
  <xdr:twoCellAnchor editAs="twoCell">
    <xdr:from>
      <xdr:col>1</xdr:col>
      <xdr:colOff>169560</xdr:colOff>
      <xdr:row>280</xdr:row>
      <xdr:rowOff>47520</xdr:rowOff>
    </xdr:from>
    <xdr:to>
      <xdr:col>1</xdr:col>
      <xdr:colOff>1259280</xdr:colOff>
      <xdr:row>280</xdr:row>
      <xdr:rowOff>1404360</xdr:rowOff>
    </xdr:to>
    <xdr:pic>
      <xdr:nvPicPr>
        <xdr:cNvPr id="762" name="Рисунок 31"/>
        <xdr:cNvPicPr/>
      </xdr:nvPicPr>
      <xdr:blipFill>
        <a:blip r:embed="rId762"/>
        <a:stretch/>
      </xdr:blipFill>
      <xdr:spPr>
        <a:xfrm>
          <a:off x="545400" y="345183480"/>
          <a:ext cx="1089720" cy="135684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119160</xdr:colOff>
      <xdr:row>281</xdr:row>
      <xdr:rowOff>23760</xdr:rowOff>
    </xdr:from>
    <xdr:to>
      <xdr:col>1</xdr:col>
      <xdr:colOff>1226160</xdr:colOff>
      <xdr:row>281</xdr:row>
      <xdr:rowOff>1402200</xdr:rowOff>
    </xdr:to>
    <xdr:pic>
      <xdr:nvPicPr>
        <xdr:cNvPr id="763" name="Рисунок 32"/>
        <xdr:cNvPicPr/>
      </xdr:nvPicPr>
      <xdr:blipFill>
        <a:blip r:embed="rId763"/>
        <a:stretch/>
      </xdr:blipFill>
      <xdr:spPr>
        <a:xfrm>
          <a:off x="495000" y="346578840"/>
          <a:ext cx="1107000" cy="137844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90360</xdr:colOff>
      <xdr:row>282</xdr:row>
      <xdr:rowOff>23760</xdr:rowOff>
    </xdr:from>
    <xdr:to>
      <xdr:col>1</xdr:col>
      <xdr:colOff>1176120</xdr:colOff>
      <xdr:row>282</xdr:row>
      <xdr:rowOff>1375920</xdr:rowOff>
    </xdr:to>
    <xdr:pic>
      <xdr:nvPicPr>
        <xdr:cNvPr id="764" name="Рисунок 33"/>
        <xdr:cNvPicPr/>
      </xdr:nvPicPr>
      <xdr:blipFill>
        <a:blip r:embed="rId764"/>
        <a:stretch/>
      </xdr:blipFill>
      <xdr:spPr>
        <a:xfrm>
          <a:off x="466200" y="347997960"/>
          <a:ext cx="1085760" cy="135216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23760</xdr:colOff>
      <xdr:row>20</xdr:row>
      <xdr:rowOff>35640</xdr:rowOff>
    </xdr:from>
    <xdr:to>
      <xdr:col>1</xdr:col>
      <xdr:colOff>1249920</xdr:colOff>
      <xdr:row>20</xdr:row>
      <xdr:rowOff>868680</xdr:rowOff>
    </xdr:to>
    <xdr:pic>
      <xdr:nvPicPr>
        <xdr:cNvPr id="765" name="Рисунок 23"/>
        <xdr:cNvPicPr/>
      </xdr:nvPicPr>
      <xdr:blipFill>
        <a:blip r:embed="rId765"/>
        <a:stretch/>
      </xdr:blipFill>
      <xdr:spPr>
        <a:xfrm>
          <a:off x="399600" y="18949680"/>
          <a:ext cx="1226160" cy="833040"/>
        </a:xfrm>
        <a:prstGeom prst="rect">
          <a:avLst/>
        </a:prstGeom>
        <a:noFill/>
        <a:ln w="19050">
          <a:solidFill>
            <a:srgbClr val="FFFF00"/>
          </a:solidFill>
          <a:round/>
        </a:ln>
      </xdr:spPr>
    </xdr:pic>
    <xdr:clientData/>
  </xdr:twoCellAnchor>
  <xdr:twoCellAnchor editAs="twoCell">
    <xdr:from>
      <xdr:col>1</xdr:col>
      <xdr:colOff>11880</xdr:colOff>
      <xdr:row>24</xdr:row>
      <xdr:rowOff>23760</xdr:rowOff>
    </xdr:from>
    <xdr:to>
      <xdr:col>1</xdr:col>
      <xdr:colOff>1244160</xdr:colOff>
      <xdr:row>24</xdr:row>
      <xdr:rowOff>903960</xdr:rowOff>
    </xdr:to>
    <xdr:pic>
      <xdr:nvPicPr>
        <xdr:cNvPr id="766" name="Рисунок 36"/>
        <xdr:cNvPicPr/>
      </xdr:nvPicPr>
      <xdr:blipFill>
        <a:blip r:embed="rId766"/>
        <a:stretch/>
      </xdr:blipFill>
      <xdr:spPr>
        <a:xfrm>
          <a:off x="387720" y="22671720"/>
          <a:ext cx="1232280" cy="880200"/>
        </a:xfrm>
        <a:prstGeom prst="rect">
          <a:avLst/>
        </a:prstGeom>
        <a:noFill/>
        <a:ln w="19050">
          <a:solidFill>
            <a:srgbClr val="C0504D">
              <a:lumMod val="60000"/>
              <a:lumOff val="40000"/>
            </a:srgbClr>
          </a:solidFill>
          <a:round/>
        </a:ln>
      </xdr:spPr>
    </xdr:pic>
    <xdr:clientData/>
  </xdr:twoCellAnchor>
  <xdr:twoCellAnchor editAs="twoCell">
    <xdr:from>
      <xdr:col>1</xdr:col>
      <xdr:colOff>47520</xdr:colOff>
      <xdr:row>27</xdr:row>
      <xdr:rowOff>11880</xdr:rowOff>
    </xdr:from>
    <xdr:to>
      <xdr:col>1</xdr:col>
      <xdr:colOff>1273680</xdr:colOff>
      <xdr:row>27</xdr:row>
      <xdr:rowOff>868680</xdr:rowOff>
    </xdr:to>
    <xdr:pic>
      <xdr:nvPicPr>
        <xdr:cNvPr id="767" name="Рисунок 38"/>
        <xdr:cNvPicPr/>
      </xdr:nvPicPr>
      <xdr:blipFill>
        <a:blip r:embed="rId767"/>
        <a:stretch/>
      </xdr:blipFill>
      <xdr:spPr>
        <a:xfrm>
          <a:off x="423360" y="25431480"/>
          <a:ext cx="1226160" cy="856800"/>
        </a:xfrm>
        <a:prstGeom prst="rect">
          <a:avLst/>
        </a:prstGeom>
        <a:noFill/>
        <a:ln w="19050">
          <a:solidFill>
            <a:srgbClr val="C0504D">
              <a:lumMod val="40000"/>
              <a:lumOff val="60000"/>
            </a:srgbClr>
          </a:solidFill>
          <a:round/>
        </a:ln>
      </xdr:spPr>
    </xdr:pic>
    <xdr:clientData/>
  </xdr:twoCellAnchor>
  <xdr:twoCellAnchor editAs="twoCell">
    <xdr:from>
      <xdr:col>1</xdr:col>
      <xdr:colOff>142920</xdr:colOff>
      <xdr:row>202</xdr:row>
      <xdr:rowOff>47520</xdr:rowOff>
    </xdr:from>
    <xdr:to>
      <xdr:col>1</xdr:col>
      <xdr:colOff>1202040</xdr:colOff>
      <xdr:row>202</xdr:row>
      <xdr:rowOff>1372320</xdr:rowOff>
    </xdr:to>
    <xdr:pic>
      <xdr:nvPicPr>
        <xdr:cNvPr id="768" name="Рисунок 41"/>
        <xdr:cNvPicPr/>
      </xdr:nvPicPr>
      <xdr:blipFill>
        <a:blip r:embed="rId768"/>
        <a:stretch/>
      </xdr:blipFill>
      <xdr:spPr>
        <a:xfrm>
          <a:off x="518760" y="247170960"/>
          <a:ext cx="1059120" cy="132480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131040</xdr:colOff>
      <xdr:row>221</xdr:row>
      <xdr:rowOff>59400</xdr:rowOff>
    </xdr:from>
    <xdr:to>
      <xdr:col>1</xdr:col>
      <xdr:colOff>1154520</xdr:colOff>
      <xdr:row>221</xdr:row>
      <xdr:rowOff>1275120</xdr:rowOff>
    </xdr:to>
    <xdr:pic>
      <xdr:nvPicPr>
        <xdr:cNvPr id="769" name="Рисунок 42"/>
        <xdr:cNvPicPr/>
      </xdr:nvPicPr>
      <xdr:blipFill>
        <a:blip r:embed="rId769"/>
        <a:stretch/>
      </xdr:blipFill>
      <xdr:spPr>
        <a:xfrm>
          <a:off x="506880" y="273062520"/>
          <a:ext cx="1023480" cy="121572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119160</xdr:colOff>
      <xdr:row>224</xdr:row>
      <xdr:rowOff>35640</xdr:rowOff>
    </xdr:from>
    <xdr:to>
      <xdr:col>1</xdr:col>
      <xdr:colOff>1107000</xdr:colOff>
      <xdr:row>224</xdr:row>
      <xdr:rowOff>1404360</xdr:rowOff>
    </xdr:to>
    <xdr:pic>
      <xdr:nvPicPr>
        <xdr:cNvPr id="770" name="Рисунок 43"/>
        <xdr:cNvPicPr/>
      </xdr:nvPicPr>
      <xdr:blipFill>
        <a:blip r:embed="rId770"/>
        <a:stretch/>
      </xdr:blipFill>
      <xdr:spPr>
        <a:xfrm>
          <a:off x="495000" y="277010640"/>
          <a:ext cx="987840" cy="136872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142920</xdr:colOff>
      <xdr:row>225</xdr:row>
      <xdr:rowOff>47520</xdr:rowOff>
    </xdr:from>
    <xdr:to>
      <xdr:col>1</xdr:col>
      <xdr:colOff>1118880</xdr:colOff>
      <xdr:row>225</xdr:row>
      <xdr:rowOff>1275480</xdr:rowOff>
    </xdr:to>
    <xdr:pic>
      <xdr:nvPicPr>
        <xdr:cNvPr id="771" name="Рисунок 44"/>
        <xdr:cNvPicPr/>
      </xdr:nvPicPr>
      <xdr:blipFill>
        <a:blip r:embed="rId771"/>
        <a:stretch/>
      </xdr:blipFill>
      <xdr:spPr>
        <a:xfrm>
          <a:off x="518760" y="278441640"/>
          <a:ext cx="975960" cy="122796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83520</xdr:colOff>
      <xdr:row>452</xdr:row>
      <xdr:rowOff>23760</xdr:rowOff>
    </xdr:from>
    <xdr:to>
      <xdr:col>1</xdr:col>
      <xdr:colOff>1197720</xdr:colOff>
      <xdr:row>452</xdr:row>
      <xdr:rowOff>1404360</xdr:rowOff>
    </xdr:to>
    <xdr:pic>
      <xdr:nvPicPr>
        <xdr:cNvPr id="772" name="Рисунок 45"/>
        <xdr:cNvPicPr/>
      </xdr:nvPicPr>
      <xdr:blipFill>
        <a:blip r:embed="rId772"/>
        <a:stretch/>
      </xdr:blipFill>
      <xdr:spPr>
        <a:xfrm>
          <a:off x="459360" y="571140360"/>
          <a:ext cx="1114200" cy="1380600"/>
        </a:xfrm>
        <a:prstGeom prst="rect">
          <a:avLst/>
        </a:prstGeom>
        <a:noFill/>
        <a:ln w="19050">
          <a:solidFill>
            <a:srgbClr val="7030A0"/>
          </a:solidFill>
          <a:round/>
        </a:ln>
      </xdr:spPr>
    </xdr:pic>
    <xdr:clientData/>
  </xdr:twoCellAnchor>
  <xdr:twoCellAnchor editAs="twoCell">
    <xdr:from>
      <xdr:col>1</xdr:col>
      <xdr:colOff>83520</xdr:colOff>
      <xdr:row>469</xdr:row>
      <xdr:rowOff>47520</xdr:rowOff>
    </xdr:from>
    <xdr:to>
      <xdr:col>1</xdr:col>
      <xdr:colOff>1235520</xdr:colOff>
      <xdr:row>469</xdr:row>
      <xdr:rowOff>1414080</xdr:rowOff>
    </xdr:to>
    <xdr:pic>
      <xdr:nvPicPr>
        <xdr:cNvPr id="773" name="Рисунок 46"/>
        <xdr:cNvPicPr/>
      </xdr:nvPicPr>
      <xdr:blipFill>
        <a:blip r:embed="rId773"/>
        <a:stretch/>
      </xdr:blipFill>
      <xdr:spPr>
        <a:xfrm>
          <a:off x="459360" y="595290960"/>
          <a:ext cx="1152000" cy="1366560"/>
        </a:xfrm>
        <a:prstGeom prst="rect">
          <a:avLst/>
        </a:prstGeom>
        <a:noFill/>
        <a:ln w="19050">
          <a:solidFill>
            <a:srgbClr val="7030A0"/>
          </a:solidFill>
          <a:round/>
        </a:ln>
      </xdr:spPr>
    </xdr:pic>
    <xdr:clientData/>
  </xdr:twoCellAnchor>
  <xdr:twoCellAnchor editAs="twoCell">
    <xdr:from>
      <xdr:col>1</xdr:col>
      <xdr:colOff>59400</xdr:colOff>
      <xdr:row>470</xdr:row>
      <xdr:rowOff>47520</xdr:rowOff>
    </xdr:from>
    <xdr:to>
      <xdr:col>1</xdr:col>
      <xdr:colOff>1237680</xdr:colOff>
      <xdr:row>470</xdr:row>
      <xdr:rowOff>1380600</xdr:rowOff>
    </xdr:to>
    <xdr:pic>
      <xdr:nvPicPr>
        <xdr:cNvPr id="774" name="Рисунок 47"/>
        <xdr:cNvPicPr/>
      </xdr:nvPicPr>
      <xdr:blipFill>
        <a:blip r:embed="rId774"/>
        <a:stretch/>
      </xdr:blipFill>
      <xdr:spPr>
        <a:xfrm>
          <a:off x="435240" y="596710080"/>
          <a:ext cx="1178280" cy="1333080"/>
        </a:xfrm>
        <a:prstGeom prst="rect">
          <a:avLst/>
        </a:prstGeom>
        <a:noFill/>
        <a:ln w="19050">
          <a:solidFill>
            <a:srgbClr val="7030A0"/>
          </a:solidFill>
          <a:round/>
        </a:ln>
      </xdr:spPr>
    </xdr:pic>
    <xdr:clientData/>
  </xdr:twoCellAnchor>
  <xdr:twoCellAnchor editAs="twoCell">
    <xdr:from>
      <xdr:col>1</xdr:col>
      <xdr:colOff>133200</xdr:colOff>
      <xdr:row>141</xdr:row>
      <xdr:rowOff>38160</xdr:rowOff>
    </xdr:from>
    <xdr:to>
      <xdr:col>1</xdr:col>
      <xdr:colOff>1199520</xdr:colOff>
      <xdr:row>141</xdr:row>
      <xdr:rowOff>1418400</xdr:rowOff>
    </xdr:to>
    <xdr:pic>
      <xdr:nvPicPr>
        <xdr:cNvPr id="775" name="Рисунок 542" descr="9785000336885.jpg"/>
        <xdr:cNvPicPr/>
      </xdr:nvPicPr>
      <xdr:blipFill>
        <a:blip r:embed="rId775"/>
        <a:stretch/>
      </xdr:blipFill>
      <xdr:spPr>
        <a:xfrm>
          <a:off x="509040" y="171923760"/>
          <a:ext cx="1066320" cy="1380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35640</xdr:colOff>
      <xdr:row>517</xdr:row>
      <xdr:rowOff>35640</xdr:rowOff>
    </xdr:from>
    <xdr:to>
      <xdr:col>1</xdr:col>
      <xdr:colOff>1257480</xdr:colOff>
      <xdr:row>517</xdr:row>
      <xdr:rowOff>952200</xdr:rowOff>
    </xdr:to>
    <xdr:pic>
      <xdr:nvPicPr>
        <xdr:cNvPr id="776" name="Рисунок 51"/>
        <xdr:cNvPicPr/>
      </xdr:nvPicPr>
      <xdr:blipFill>
        <a:blip r:embed="rId776"/>
        <a:stretch/>
      </xdr:blipFill>
      <xdr:spPr>
        <a:xfrm>
          <a:off x="411480" y="645237720"/>
          <a:ext cx="1221840" cy="91656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131040</xdr:colOff>
      <xdr:row>741</xdr:row>
      <xdr:rowOff>16200</xdr:rowOff>
    </xdr:from>
    <xdr:to>
      <xdr:col>1</xdr:col>
      <xdr:colOff>1118880</xdr:colOff>
      <xdr:row>741</xdr:row>
      <xdr:rowOff>1402920</xdr:rowOff>
    </xdr:to>
    <xdr:pic>
      <xdr:nvPicPr>
        <xdr:cNvPr id="777" name="Рисунок 52"/>
        <xdr:cNvPicPr/>
      </xdr:nvPicPr>
      <xdr:blipFill>
        <a:blip r:embed="rId777"/>
        <a:stretch/>
      </xdr:blipFill>
      <xdr:spPr>
        <a:xfrm>
          <a:off x="506880" y="920919240"/>
          <a:ext cx="987840" cy="138672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154800</xdr:colOff>
      <xdr:row>391</xdr:row>
      <xdr:rowOff>47520</xdr:rowOff>
    </xdr:from>
    <xdr:to>
      <xdr:col>1</xdr:col>
      <xdr:colOff>1249920</xdr:colOff>
      <xdr:row>391</xdr:row>
      <xdr:rowOff>1364400</xdr:rowOff>
    </xdr:to>
    <xdr:pic>
      <xdr:nvPicPr>
        <xdr:cNvPr id="778" name="Рисунок 56"/>
        <xdr:cNvPicPr/>
      </xdr:nvPicPr>
      <xdr:blipFill>
        <a:blip r:embed="rId778"/>
        <a:stretch/>
      </xdr:blipFill>
      <xdr:spPr>
        <a:xfrm>
          <a:off x="530640" y="490801680"/>
          <a:ext cx="1095120" cy="1316880"/>
        </a:xfrm>
        <a:prstGeom prst="rect">
          <a:avLst/>
        </a:prstGeom>
        <a:noFill/>
        <a:ln w="19050">
          <a:solidFill>
            <a:srgbClr val="7030A0"/>
          </a:solidFill>
          <a:round/>
        </a:ln>
      </xdr:spPr>
    </xdr:pic>
    <xdr:clientData/>
  </xdr:twoCellAnchor>
  <xdr:twoCellAnchor editAs="twoCell">
    <xdr:from>
      <xdr:col>1</xdr:col>
      <xdr:colOff>119160</xdr:colOff>
      <xdr:row>31</xdr:row>
      <xdr:rowOff>35640</xdr:rowOff>
    </xdr:from>
    <xdr:to>
      <xdr:col>1</xdr:col>
      <xdr:colOff>1170360</xdr:colOff>
      <xdr:row>31</xdr:row>
      <xdr:rowOff>1392480</xdr:rowOff>
    </xdr:to>
    <xdr:pic>
      <xdr:nvPicPr>
        <xdr:cNvPr id="779" name="Рисунок 1055"/>
        <xdr:cNvPicPr/>
      </xdr:nvPicPr>
      <xdr:blipFill>
        <a:blip r:embed="rId779"/>
        <a:stretch/>
      </xdr:blipFill>
      <xdr:spPr>
        <a:xfrm>
          <a:off x="495000" y="29265480"/>
          <a:ext cx="1051200" cy="135684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107280</xdr:colOff>
      <xdr:row>32</xdr:row>
      <xdr:rowOff>47520</xdr:rowOff>
    </xdr:from>
    <xdr:to>
      <xdr:col>1</xdr:col>
      <xdr:colOff>1148400</xdr:colOff>
      <xdr:row>32</xdr:row>
      <xdr:rowOff>1547280</xdr:rowOff>
    </xdr:to>
    <xdr:pic>
      <xdr:nvPicPr>
        <xdr:cNvPr id="780" name="Рисунок 1058"/>
        <xdr:cNvPicPr/>
      </xdr:nvPicPr>
      <xdr:blipFill>
        <a:blip r:embed="rId780"/>
        <a:stretch/>
      </xdr:blipFill>
      <xdr:spPr>
        <a:xfrm>
          <a:off x="483120" y="30734640"/>
          <a:ext cx="1041120" cy="149976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4</xdr:col>
      <xdr:colOff>273960</xdr:colOff>
      <xdr:row>31</xdr:row>
      <xdr:rowOff>380880</xdr:rowOff>
    </xdr:from>
    <xdr:to>
      <xdr:col>6</xdr:col>
      <xdr:colOff>15840</xdr:colOff>
      <xdr:row>32</xdr:row>
      <xdr:rowOff>291600</xdr:rowOff>
    </xdr:to>
    <xdr:pic>
      <xdr:nvPicPr>
        <xdr:cNvPr id="781" name="Рисунок 1060"/>
        <xdr:cNvPicPr/>
      </xdr:nvPicPr>
      <xdr:blipFill>
        <a:blip r:embed="rId781"/>
        <a:stretch/>
      </xdr:blipFill>
      <xdr:spPr>
        <a:xfrm>
          <a:off x="7368840" y="29610720"/>
          <a:ext cx="2474280" cy="1368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23760</xdr:colOff>
      <xdr:row>184</xdr:row>
      <xdr:rowOff>47520</xdr:rowOff>
    </xdr:from>
    <xdr:to>
      <xdr:col>1</xdr:col>
      <xdr:colOff>1285560</xdr:colOff>
      <xdr:row>184</xdr:row>
      <xdr:rowOff>1309320</xdr:rowOff>
    </xdr:to>
    <xdr:pic>
      <xdr:nvPicPr>
        <xdr:cNvPr id="782" name="Рисунок 57"/>
        <xdr:cNvPicPr/>
      </xdr:nvPicPr>
      <xdr:blipFill>
        <a:blip r:embed="rId782"/>
        <a:stretch/>
      </xdr:blipFill>
      <xdr:spPr>
        <a:xfrm>
          <a:off x="399600" y="222148800"/>
          <a:ext cx="1261800" cy="126180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119160</xdr:colOff>
      <xdr:row>34</xdr:row>
      <xdr:rowOff>59400</xdr:rowOff>
    </xdr:from>
    <xdr:to>
      <xdr:col>1</xdr:col>
      <xdr:colOff>1226160</xdr:colOff>
      <xdr:row>34</xdr:row>
      <xdr:rowOff>1573560</xdr:rowOff>
    </xdr:to>
    <xdr:pic>
      <xdr:nvPicPr>
        <xdr:cNvPr id="783" name="Рисунок 59"/>
        <xdr:cNvPicPr/>
      </xdr:nvPicPr>
      <xdr:blipFill>
        <a:blip r:embed="rId783"/>
        <a:stretch/>
      </xdr:blipFill>
      <xdr:spPr>
        <a:xfrm>
          <a:off x="495000" y="33232320"/>
          <a:ext cx="1107000" cy="151416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95400</xdr:colOff>
      <xdr:row>35</xdr:row>
      <xdr:rowOff>71280</xdr:rowOff>
    </xdr:from>
    <xdr:to>
      <xdr:col>1</xdr:col>
      <xdr:colOff>1249920</xdr:colOff>
      <xdr:row>35</xdr:row>
      <xdr:rowOff>1575720</xdr:rowOff>
    </xdr:to>
    <xdr:pic>
      <xdr:nvPicPr>
        <xdr:cNvPr id="784" name="Рисунок 60"/>
        <xdr:cNvPicPr/>
      </xdr:nvPicPr>
      <xdr:blipFill>
        <a:blip r:embed="rId784"/>
        <a:stretch/>
      </xdr:blipFill>
      <xdr:spPr>
        <a:xfrm>
          <a:off x="471240" y="34844400"/>
          <a:ext cx="1154520" cy="150444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71280</xdr:colOff>
      <xdr:row>36</xdr:row>
      <xdr:rowOff>47520</xdr:rowOff>
    </xdr:from>
    <xdr:to>
      <xdr:col>1</xdr:col>
      <xdr:colOff>1249560</xdr:colOff>
      <xdr:row>36</xdr:row>
      <xdr:rowOff>1551960</xdr:rowOff>
    </xdr:to>
    <xdr:pic>
      <xdr:nvPicPr>
        <xdr:cNvPr id="785" name="Рисунок 61"/>
        <xdr:cNvPicPr/>
      </xdr:nvPicPr>
      <xdr:blipFill>
        <a:blip r:embed="rId785"/>
        <a:stretch/>
      </xdr:blipFill>
      <xdr:spPr>
        <a:xfrm>
          <a:off x="447120" y="36420840"/>
          <a:ext cx="1178280" cy="150444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59400</xdr:colOff>
      <xdr:row>37</xdr:row>
      <xdr:rowOff>47520</xdr:rowOff>
    </xdr:from>
    <xdr:to>
      <xdr:col>1</xdr:col>
      <xdr:colOff>1230480</xdr:colOff>
      <xdr:row>37</xdr:row>
      <xdr:rowOff>1523520</xdr:rowOff>
    </xdr:to>
    <xdr:pic>
      <xdr:nvPicPr>
        <xdr:cNvPr id="786" name="Рисунок 62"/>
        <xdr:cNvPicPr/>
      </xdr:nvPicPr>
      <xdr:blipFill>
        <a:blip r:embed="rId786"/>
        <a:stretch/>
      </xdr:blipFill>
      <xdr:spPr>
        <a:xfrm>
          <a:off x="435240" y="38021040"/>
          <a:ext cx="1171080" cy="147600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119160</xdr:colOff>
      <xdr:row>887</xdr:row>
      <xdr:rowOff>0</xdr:rowOff>
    </xdr:from>
    <xdr:to>
      <xdr:col>1</xdr:col>
      <xdr:colOff>1130760</xdr:colOff>
      <xdr:row>887</xdr:row>
      <xdr:rowOff>3240</xdr:rowOff>
    </xdr:to>
    <xdr:pic>
      <xdr:nvPicPr>
        <xdr:cNvPr id="787" name="Рисунок 49"/>
        <xdr:cNvPicPr/>
      </xdr:nvPicPr>
      <xdr:blipFill>
        <a:blip r:embed="rId787"/>
        <a:stretch/>
      </xdr:blipFill>
      <xdr:spPr>
        <a:xfrm>
          <a:off x="495000" y="1116308520"/>
          <a:ext cx="1011600" cy="324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107280</xdr:colOff>
      <xdr:row>271</xdr:row>
      <xdr:rowOff>47520</xdr:rowOff>
    </xdr:from>
    <xdr:to>
      <xdr:col>1</xdr:col>
      <xdr:colOff>1197000</xdr:colOff>
      <xdr:row>271</xdr:row>
      <xdr:rowOff>1356840</xdr:rowOff>
    </xdr:to>
    <xdr:pic>
      <xdr:nvPicPr>
        <xdr:cNvPr id="788" name="Рисунок 763007"/>
        <xdr:cNvPicPr/>
      </xdr:nvPicPr>
      <xdr:blipFill>
        <a:blip r:embed="rId788"/>
        <a:stretch/>
      </xdr:blipFill>
      <xdr:spPr>
        <a:xfrm>
          <a:off x="483120" y="333305640"/>
          <a:ext cx="1089720" cy="130932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214200</xdr:colOff>
      <xdr:row>372</xdr:row>
      <xdr:rowOff>23760</xdr:rowOff>
    </xdr:from>
    <xdr:to>
      <xdr:col>1</xdr:col>
      <xdr:colOff>1204560</xdr:colOff>
      <xdr:row>372</xdr:row>
      <xdr:rowOff>1418400</xdr:rowOff>
    </xdr:to>
    <xdr:pic>
      <xdr:nvPicPr>
        <xdr:cNvPr id="789" name="Рисунок 460" descr="9785000335598.jpg"/>
        <xdr:cNvPicPr/>
      </xdr:nvPicPr>
      <xdr:blipFill>
        <a:blip r:embed="rId789"/>
        <a:stretch/>
      </xdr:blipFill>
      <xdr:spPr>
        <a:xfrm>
          <a:off x="590040" y="465993720"/>
          <a:ext cx="990360" cy="13946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166680</xdr:colOff>
      <xdr:row>811</xdr:row>
      <xdr:rowOff>0</xdr:rowOff>
    </xdr:from>
    <xdr:to>
      <xdr:col>1</xdr:col>
      <xdr:colOff>1213920</xdr:colOff>
      <xdr:row>811</xdr:row>
      <xdr:rowOff>15480</xdr:rowOff>
    </xdr:to>
    <xdr:pic>
      <xdr:nvPicPr>
        <xdr:cNvPr id="790" name="Рисунок 763008"/>
        <xdr:cNvPicPr/>
      </xdr:nvPicPr>
      <xdr:blipFill>
        <a:blip r:embed="rId790"/>
        <a:stretch/>
      </xdr:blipFill>
      <xdr:spPr>
        <a:xfrm>
          <a:off x="542520" y="1014686280"/>
          <a:ext cx="1047240" cy="1548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5</xdr:col>
      <xdr:colOff>1774080</xdr:colOff>
      <xdr:row>90</xdr:row>
      <xdr:rowOff>464400</xdr:rowOff>
    </xdr:from>
    <xdr:to>
      <xdr:col>6</xdr:col>
      <xdr:colOff>677520</xdr:colOff>
      <xdr:row>92</xdr:row>
      <xdr:rowOff>147960</xdr:rowOff>
    </xdr:to>
    <xdr:pic>
      <xdr:nvPicPr>
        <xdr:cNvPr id="791" name="Рисунок 1018"/>
        <xdr:cNvPicPr/>
      </xdr:nvPicPr>
      <xdr:blipFill>
        <a:blip r:embed="rId791"/>
        <a:stretch/>
      </xdr:blipFill>
      <xdr:spPr>
        <a:xfrm>
          <a:off x="9565560" y="104884560"/>
          <a:ext cx="939240" cy="712080"/>
        </a:xfrm>
        <a:prstGeom prst="rect">
          <a:avLst/>
        </a:prstGeom>
        <a:noFill/>
        <a:ln w="0">
          <a:noFill/>
        </a:ln>
        <a:effectLst>
          <a:outerShdw algn="tl" blurRad="291960" dir="2700000" dist="139498" rotWithShape="0">
            <a:srgbClr val="333333">
              <a:alpha val="65000"/>
            </a:srgbClr>
          </a:outerShdw>
        </a:effectLst>
      </xdr:spPr>
    </xdr:pic>
    <xdr:clientData/>
  </xdr:twoCellAnchor>
  <xdr:twoCellAnchor editAs="twoCell">
    <xdr:from>
      <xdr:col>1</xdr:col>
      <xdr:colOff>166680</xdr:colOff>
      <xdr:row>735</xdr:row>
      <xdr:rowOff>35640</xdr:rowOff>
    </xdr:from>
    <xdr:to>
      <xdr:col>1</xdr:col>
      <xdr:colOff>1178280</xdr:colOff>
      <xdr:row>735</xdr:row>
      <xdr:rowOff>1396080</xdr:rowOff>
    </xdr:to>
    <xdr:pic>
      <xdr:nvPicPr>
        <xdr:cNvPr id="792" name="Рисунок 48"/>
        <xdr:cNvPicPr/>
      </xdr:nvPicPr>
      <xdr:blipFill>
        <a:blip r:embed="rId792"/>
        <a:stretch/>
      </xdr:blipFill>
      <xdr:spPr>
        <a:xfrm>
          <a:off x="542520" y="912423240"/>
          <a:ext cx="1011600" cy="136044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154800</xdr:colOff>
      <xdr:row>731</xdr:row>
      <xdr:rowOff>35640</xdr:rowOff>
    </xdr:from>
    <xdr:to>
      <xdr:col>1</xdr:col>
      <xdr:colOff>1071360</xdr:colOff>
      <xdr:row>732</xdr:row>
      <xdr:rowOff>21960</xdr:rowOff>
    </xdr:to>
    <xdr:pic>
      <xdr:nvPicPr>
        <xdr:cNvPr id="793" name="Рисунок 763009"/>
        <xdr:cNvPicPr/>
      </xdr:nvPicPr>
      <xdr:blipFill>
        <a:blip r:embed="rId793"/>
        <a:stretch/>
      </xdr:blipFill>
      <xdr:spPr>
        <a:xfrm>
          <a:off x="530640" y="906746400"/>
          <a:ext cx="916560" cy="140544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178560</xdr:colOff>
      <xdr:row>319</xdr:row>
      <xdr:rowOff>47520</xdr:rowOff>
    </xdr:from>
    <xdr:to>
      <xdr:col>1</xdr:col>
      <xdr:colOff>1188000</xdr:colOff>
      <xdr:row>319</xdr:row>
      <xdr:rowOff>1402200</xdr:rowOff>
    </xdr:to>
    <xdr:pic>
      <xdr:nvPicPr>
        <xdr:cNvPr id="794" name="Рисунок 763011"/>
        <xdr:cNvPicPr/>
      </xdr:nvPicPr>
      <xdr:blipFill>
        <a:blip r:embed="rId794"/>
        <a:stretch/>
      </xdr:blipFill>
      <xdr:spPr>
        <a:xfrm>
          <a:off x="554400" y="397370880"/>
          <a:ext cx="1009440" cy="135468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11880</xdr:colOff>
      <xdr:row>18</xdr:row>
      <xdr:rowOff>35640</xdr:rowOff>
    </xdr:from>
    <xdr:to>
      <xdr:col>1</xdr:col>
      <xdr:colOff>1271160</xdr:colOff>
      <xdr:row>18</xdr:row>
      <xdr:rowOff>968760</xdr:rowOff>
    </xdr:to>
    <xdr:pic>
      <xdr:nvPicPr>
        <xdr:cNvPr id="795" name="Рисунок 763010"/>
        <xdr:cNvPicPr/>
      </xdr:nvPicPr>
      <xdr:blipFill>
        <a:blip r:embed="rId795"/>
        <a:stretch/>
      </xdr:blipFill>
      <xdr:spPr>
        <a:xfrm>
          <a:off x="387720" y="16949520"/>
          <a:ext cx="1259280" cy="933120"/>
        </a:xfrm>
        <a:prstGeom prst="rect">
          <a:avLst/>
        </a:prstGeom>
        <a:noFill/>
        <a:ln w="19050">
          <a:solidFill>
            <a:srgbClr val="92D050"/>
          </a:solidFill>
          <a:round/>
        </a:ln>
      </xdr:spPr>
    </xdr:pic>
    <xdr:clientData/>
  </xdr:twoCellAnchor>
  <xdr:twoCellAnchor editAs="twoCell">
    <xdr:from>
      <xdr:col>1</xdr:col>
      <xdr:colOff>23760</xdr:colOff>
      <xdr:row>19</xdr:row>
      <xdr:rowOff>59400</xdr:rowOff>
    </xdr:from>
    <xdr:to>
      <xdr:col>1</xdr:col>
      <xdr:colOff>1252440</xdr:colOff>
      <xdr:row>19</xdr:row>
      <xdr:rowOff>918720</xdr:rowOff>
    </xdr:to>
    <xdr:pic>
      <xdr:nvPicPr>
        <xdr:cNvPr id="796" name="Рисунок 763013"/>
        <xdr:cNvPicPr/>
      </xdr:nvPicPr>
      <xdr:blipFill>
        <a:blip r:embed="rId796"/>
        <a:stretch/>
      </xdr:blipFill>
      <xdr:spPr>
        <a:xfrm>
          <a:off x="399600" y="17973360"/>
          <a:ext cx="1228680" cy="85932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59400</xdr:colOff>
      <xdr:row>21</xdr:row>
      <xdr:rowOff>47520</xdr:rowOff>
    </xdr:from>
    <xdr:to>
      <xdr:col>1</xdr:col>
      <xdr:colOff>1254600</xdr:colOff>
      <xdr:row>21</xdr:row>
      <xdr:rowOff>892440</xdr:rowOff>
    </xdr:to>
    <xdr:pic>
      <xdr:nvPicPr>
        <xdr:cNvPr id="797" name="Рисунок 763014"/>
        <xdr:cNvPicPr/>
      </xdr:nvPicPr>
      <xdr:blipFill>
        <a:blip r:embed="rId797"/>
        <a:stretch/>
      </xdr:blipFill>
      <xdr:spPr>
        <a:xfrm>
          <a:off x="435240" y="19866600"/>
          <a:ext cx="1195200" cy="844920"/>
        </a:xfrm>
        <a:prstGeom prst="rect">
          <a:avLst/>
        </a:prstGeom>
        <a:noFill/>
        <a:ln w="19050">
          <a:solidFill>
            <a:srgbClr val="FFFF00"/>
          </a:solidFill>
          <a:round/>
        </a:ln>
      </xdr:spPr>
    </xdr:pic>
    <xdr:clientData/>
  </xdr:twoCellAnchor>
  <xdr:twoCellAnchor editAs="twoCell">
    <xdr:from>
      <xdr:col>1</xdr:col>
      <xdr:colOff>35640</xdr:colOff>
      <xdr:row>26</xdr:row>
      <xdr:rowOff>47520</xdr:rowOff>
    </xdr:from>
    <xdr:to>
      <xdr:col>1</xdr:col>
      <xdr:colOff>1273680</xdr:colOff>
      <xdr:row>26</xdr:row>
      <xdr:rowOff>892440</xdr:rowOff>
    </xdr:to>
    <xdr:pic>
      <xdr:nvPicPr>
        <xdr:cNvPr id="798" name="Рисунок 763015"/>
        <xdr:cNvPicPr/>
      </xdr:nvPicPr>
      <xdr:blipFill>
        <a:blip r:embed="rId798"/>
        <a:stretch/>
      </xdr:blipFill>
      <xdr:spPr>
        <a:xfrm>
          <a:off x="411480" y="24533640"/>
          <a:ext cx="1238040" cy="844920"/>
        </a:xfrm>
        <a:prstGeom prst="rect">
          <a:avLst/>
        </a:prstGeom>
        <a:noFill/>
        <a:ln w="19050">
          <a:solidFill>
            <a:srgbClr val="FF66FF"/>
          </a:solidFill>
          <a:round/>
        </a:ln>
      </xdr:spPr>
    </xdr:pic>
    <xdr:clientData/>
  </xdr:twoCellAnchor>
  <xdr:twoCellAnchor editAs="twoCell">
    <xdr:from>
      <xdr:col>1</xdr:col>
      <xdr:colOff>178560</xdr:colOff>
      <xdr:row>388</xdr:row>
      <xdr:rowOff>20160</xdr:rowOff>
    </xdr:from>
    <xdr:to>
      <xdr:col>1</xdr:col>
      <xdr:colOff>1154520</xdr:colOff>
      <xdr:row>388</xdr:row>
      <xdr:rowOff>1366560</xdr:rowOff>
    </xdr:to>
    <xdr:pic>
      <xdr:nvPicPr>
        <xdr:cNvPr id="799" name="Рисунок 50"/>
        <xdr:cNvPicPr/>
      </xdr:nvPicPr>
      <xdr:blipFill>
        <a:blip r:embed="rId799"/>
        <a:stretch/>
      </xdr:blipFill>
      <xdr:spPr>
        <a:xfrm>
          <a:off x="554400" y="488135880"/>
          <a:ext cx="975960" cy="134640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154800</xdr:colOff>
      <xdr:row>147</xdr:row>
      <xdr:rowOff>23760</xdr:rowOff>
    </xdr:from>
    <xdr:to>
      <xdr:col>1</xdr:col>
      <xdr:colOff>1190160</xdr:colOff>
      <xdr:row>147</xdr:row>
      <xdr:rowOff>1364040</xdr:rowOff>
    </xdr:to>
    <xdr:pic>
      <xdr:nvPicPr>
        <xdr:cNvPr id="800" name="Рисунок 994"/>
        <xdr:cNvPicPr/>
      </xdr:nvPicPr>
      <xdr:blipFill>
        <a:blip r:embed="rId800"/>
        <a:stretch/>
      </xdr:blipFill>
      <xdr:spPr>
        <a:xfrm>
          <a:off x="530640" y="179862840"/>
          <a:ext cx="1035360" cy="134028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142920</xdr:colOff>
      <xdr:row>732</xdr:row>
      <xdr:rowOff>68040</xdr:rowOff>
    </xdr:from>
    <xdr:to>
      <xdr:col>1</xdr:col>
      <xdr:colOff>1107000</xdr:colOff>
      <xdr:row>732</xdr:row>
      <xdr:rowOff>1382040</xdr:rowOff>
    </xdr:to>
    <xdr:pic>
      <xdr:nvPicPr>
        <xdr:cNvPr id="801" name="Рисунок 995"/>
        <xdr:cNvPicPr/>
      </xdr:nvPicPr>
      <xdr:blipFill>
        <a:blip r:embed="rId801"/>
        <a:stretch/>
      </xdr:blipFill>
      <xdr:spPr>
        <a:xfrm>
          <a:off x="518760" y="908197920"/>
          <a:ext cx="964080" cy="131400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47520</xdr:colOff>
      <xdr:row>163</xdr:row>
      <xdr:rowOff>23760</xdr:rowOff>
    </xdr:from>
    <xdr:to>
      <xdr:col>2</xdr:col>
      <xdr:colOff>2880</xdr:colOff>
      <xdr:row>163</xdr:row>
      <xdr:rowOff>892440</xdr:rowOff>
    </xdr:to>
    <xdr:pic>
      <xdr:nvPicPr>
        <xdr:cNvPr id="802" name="Рисунок 763022"/>
        <xdr:cNvPicPr/>
      </xdr:nvPicPr>
      <xdr:blipFill>
        <a:blip r:embed="rId802"/>
        <a:stretch/>
      </xdr:blipFill>
      <xdr:spPr>
        <a:xfrm>
          <a:off x="423360" y="196169400"/>
          <a:ext cx="1318320" cy="8686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237960</xdr:colOff>
      <xdr:row>733</xdr:row>
      <xdr:rowOff>47520</xdr:rowOff>
    </xdr:from>
    <xdr:to>
      <xdr:col>1</xdr:col>
      <xdr:colOff>1154520</xdr:colOff>
      <xdr:row>733</xdr:row>
      <xdr:rowOff>1368720</xdr:rowOff>
    </xdr:to>
    <xdr:pic>
      <xdr:nvPicPr>
        <xdr:cNvPr id="803" name="Рисунок 763024"/>
        <xdr:cNvPicPr/>
      </xdr:nvPicPr>
      <xdr:blipFill>
        <a:blip r:embed="rId803"/>
        <a:stretch/>
      </xdr:blipFill>
      <xdr:spPr>
        <a:xfrm>
          <a:off x="613800" y="909596880"/>
          <a:ext cx="916560" cy="1321200"/>
        </a:xfrm>
        <a:prstGeom prst="rect">
          <a:avLst/>
        </a:prstGeom>
        <a:noFill/>
        <a:ln w="19050">
          <a:solidFill>
            <a:srgbClr val="00B050"/>
          </a:solidFill>
          <a:round/>
        </a:ln>
      </xdr:spPr>
    </xdr:pic>
    <xdr:clientData/>
  </xdr:twoCellAnchor>
  <xdr:twoCellAnchor editAs="twoCell">
    <xdr:from>
      <xdr:col>1</xdr:col>
      <xdr:colOff>23760</xdr:colOff>
      <xdr:row>23</xdr:row>
      <xdr:rowOff>35640</xdr:rowOff>
    </xdr:from>
    <xdr:to>
      <xdr:col>1</xdr:col>
      <xdr:colOff>1237680</xdr:colOff>
      <xdr:row>23</xdr:row>
      <xdr:rowOff>868680</xdr:rowOff>
    </xdr:to>
    <xdr:pic>
      <xdr:nvPicPr>
        <xdr:cNvPr id="804" name="Рисунок 1012"/>
        <xdr:cNvPicPr/>
      </xdr:nvPicPr>
      <xdr:blipFill>
        <a:blip r:embed="rId804"/>
        <a:stretch/>
      </xdr:blipFill>
      <xdr:spPr>
        <a:xfrm>
          <a:off x="399600" y="21750120"/>
          <a:ext cx="1213920" cy="83304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47520</xdr:colOff>
      <xdr:row>25</xdr:row>
      <xdr:rowOff>71280</xdr:rowOff>
    </xdr:from>
    <xdr:to>
      <xdr:col>1</xdr:col>
      <xdr:colOff>1362600</xdr:colOff>
      <xdr:row>25</xdr:row>
      <xdr:rowOff>892440</xdr:rowOff>
    </xdr:to>
    <xdr:pic>
      <xdr:nvPicPr>
        <xdr:cNvPr id="805" name="Рисунок 1013"/>
        <xdr:cNvPicPr/>
      </xdr:nvPicPr>
      <xdr:blipFill>
        <a:blip r:embed="rId805"/>
        <a:stretch/>
      </xdr:blipFill>
      <xdr:spPr>
        <a:xfrm>
          <a:off x="423360" y="23623920"/>
          <a:ext cx="1315080" cy="821160"/>
        </a:xfrm>
        <a:prstGeom prst="rect">
          <a:avLst/>
        </a:prstGeom>
        <a:noFill/>
        <a:ln w="19050">
          <a:solidFill>
            <a:srgbClr val="00FF00"/>
          </a:solidFill>
          <a:round/>
        </a:ln>
      </xdr:spPr>
    </xdr:pic>
    <xdr:clientData/>
  </xdr:twoCellAnchor>
  <xdr:twoCellAnchor editAs="twoCell">
    <xdr:from>
      <xdr:col>1</xdr:col>
      <xdr:colOff>59400</xdr:colOff>
      <xdr:row>29</xdr:row>
      <xdr:rowOff>35640</xdr:rowOff>
    </xdr:from>
    <xdr:to>
      <xdr:col>2</xdr:col>
      <xdr:colOff>14760</xdr:colOff>
      <xdr:row>29</xdr:row>
      <xdr:rowOff>856800</xdr:rowOff>
    </xdr:to>
    <xdr:pic>
      <xdr:nvPicPr>
        <xdr:cNvPr id="806" name="Рисунок 1014"/>
        <xdr:cNvPicPr/>
      </xdr:nvPicPr>
      <xdr:blipFill>
        <a:blip r:embed="rId806"/>
        <a:stretch/>
      </xdr:blipFill>
      <xdr:spPr>
        <a:xfrm>
          <a:off x="435240" y="27264960"/>
          <a:ext cx="1318320" cy="82116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11880</xdr:colOff>
      <xdr:row>474</xdr:row>
      <xdr:rowOff>71280</xdr:rowOff>
    </xdr:from>
    <xdr:to>
      <xdr:col>1</xdr:col>
      <xdr:colOff>1281600</xdr:colOff>
      <xdr:row>474</xdr:row>
      <xdr:rowOff>975960</xdr:rowOff>
    </xdr:to>
    <xdr:pic>
      <xdr:nvPicPr>
        <xdr:cNvPr id="807" name="Рисунок 35"/>
        <xdr:cNvPicPr/>
      </xdr:nvPicPr>
      <xdr:blipFill>
        <a:blip r:embed="rId807"/>
        <a:stretch/>
      </xdr:blipFill>
      <xdr:spPr>
        <a:xfrm>
          <a:off x="387720" y="601363080"/>
          <a:ext cx="1269720" cy="904680"/>
        </a:xfrm>
        <a:prstGeom prst="rect">
          <a:avLst/>
        </a:prstGeom>
        <a:noFill/>
        <a:ln w="19050">
          <a:solidFill>
            <a:srgbClr val="00B050"/>
          </a:solidFill>
          <a:round/>
        </a:ln>
      </xdr:spPr>
    </xdr:pic>
    <xdr:clientData/>
  </xdr:twoCellAnchor>
  <xdr:twoCellAnchor editAs="twoCell">
    <xdr:from>
      <xdr:col>1</xdr:col>
      <xdr:colOff>0</xdr:colOff>
      <xdr:row>481</xdr:row>
      <xdr:rowOff>47520</xdr:rowOff>
    </xdr:from>
    <xdr:to>
      <xdr:col>1</xdr:col>
      <xdr:colOff>1264320</xdr:colOff>
      <xdr:row>481</xdr:row>
      <xdr:rowOff>964080</xdr:rowOff>
    </xdr:to>
    <xdr:pic>
      <xdr:nvPicPr>
        <xdr:cNvPr id="808" name="Рисунок 37"/>
        <xdr:cNvPicPr/>
      </xdr:nvPicPr>
      <xdr:blipFill>
        <a:blip r:embed="rId808"/>
        <a:stretch/>
      </xdr:blipFill>
      <xdr:spPr>
        <a:xfrm>
          <a:off x="375840" y="608473440"/>
          <a:ext cx="1264320" cy="916560"/>
        </a:xfrm>
        <a:prstGeom prst="rect">
          <a:avLst/>
        </a:prstGeom>
        <a:noFill/>
        <a:ln w="19050">
          <a:solidFill>
            <a:srgbClr val="00B050"/>
          </a:solidFill>
          <a:round/>
        </a:ln>
      </xdr:spPr>
    </xdr:pic>
    <xdr:clientData/>
  </xdr:twoCellAnchor>
  <xdr:twoCellAnchor editAs="twoCell">
    <xdr:from>
      <xdr:col>1</xdr:col>
      <xdr:colOff>23760</xdr:colOff>
      <xdr:row>22</xdr:row>
      <xdr:rowOff>35640</xdr:rowOff>
    </xdr:from>
    <xdr:to>
      <xdr:col>1</xdr:col>
      <xdr:colOff>1261800</xdr:colOff>
      <xdr:row>22</xdr:row>
      <xdr:rowOff>902160</xdr:rowOff>
    </xdr:to>
    <xdr:pic>
      <xdr:nvPicPr>
        <xdr:cNvPr id="809" name="Рисунок 1005"/>
        <xdr:cNvPicPr/>
      </xdr:nvPicPr>
      <xdr:blipFill>
        <a:blip r:embed="rId809"/>
        <a:stretch/>
      </xdr:blipFill>
      <xdr:spPr>
        <a:xfrm>
          <a:off x="399600" y="20816640"/>
          <a:ext cx="1238040" cy="86652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211680</xdr:colOff>
      <xdr:row>328</xdr:row>
      <xdr:rowOff>35640</xdr:rowOff>
    </xdr:from>
    <xdr:to>
      <xdr:col>1</xdr:col>
      <xdr:colOff>1166760</xdr:colOff>
      <xdr:row>328</xdr:row>
      <xdr:rowOff>1404360</xdr:rowOff>
    </xdr:to>
    <xdr:pic>
      <xdr:nvPicPr>
        <xdr:cNvPr id="810" name="Рисунок 1020" descr="Машины нашего города 9785000336250.jpg"/>
        <xdr:cNvPicPr/>
      </xdr:nvPicPr>
      <xdr:blipFill>
        <a:blip r:embed="rId810"/>
        <a:stretch/>
      </xdr:blipFill>
      <xdr:spPr>
        <a:xfrm>
          <a:off x="587520" y="409188960"/>
          <a:ext cx="955080" cy="136872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211680</xdr:colOff>
      <xdr:row>328</xdr:row>
      <xdr:rowOff>35640</xdr:rowOff>
    </xdr:from>
    <xdr:to>
      <xdr:col>1</xdr:col>
      <xdr:colOff>1240200</xdr:colOff>
      <xdr:row>328</xdr:row>
      <xdr:rowOff>1397520</xdr:rowOff>
    </xdr:to>
    <xdr:pic>
      <xdr:nvPicPr>
        <xdr:cNvPr id="811" name="Рисунок 419" descr="9785000336250.jpg"/>
        <xdr:cNvPicPr/>
      </xdr:nvPicPr>
      <xdr:blipFill>
        <a:blip r:embed="rId811"/>
        <a:stretch/>
      </xdr:blipFill>
      <xdr:spPr>
        <a:xfrm>
          <a:off x="587520" y="409188960"/>
          <a:ext cx="1028520" cy="1361880"/>
        </a:xfrm>
        <a:prstGeom prst="rect">
          <a:avLst/>
        </a:prstGeom>
        <a:noFill/>
        <a:ln w="19050">
          <a:solidFill>
            <a:srgbClr val="1A22C4"/>
          </a:solidFill>
          <a:miter/>
        </a:ln>
      </xdr:spPr>
    </xdr:pic>
    <xdr:clientData/>
  </xdr:twoCellAnchor>
  <xdr:twoCellAnchor editAs="twoCell">
    <xdr:from>
      <xdr:col>1</xdr:col>
      <xdr:colOff>178560</xdr:colOff>
      <xdr:row>322</xdr:row>
      <xdr:rowOff>35640</xdr:rowOff>
    </xdr:from>
    <xdr:to>
      <xdr:col>1</xdr:col>
      <xdr:colOff>1207080</xdr:colOff>
      <xdr:row>322</xdr:row>
      <xdr:rowOff>1406880</xdr:rowOff>
    </xdr:to>
    <xdr:pic>
      <xdr:nvPicPr>
        <xdr:cNvPr id="812" name="Рисунок 1"/>
        <xdr:cNvPicPr/>
      </xdr:nvPicPr>
      <xdr:blipFill>
        <a:blip r:embed="rId812"/>
        <a:stretch/>
      </xdr:blipFill>
      <xdr:spPr>
        <a:xfrm>
          <a:off x="554400" y="400673520"/>
          <a:ext cx="1028520" cy="1371240"/>
        </a:xfrm>
        <a:prstGeom prst="rect">
          <a:avLst/>
        </a:prstGeom>
        <a:noFill/>
        <a:ln w="19050">
          <a:solidFill>
            <a:srgbClr val="0070C0"/>
          </a:solidFill>
          <a:miter/>
        </a:ln>
      </xdr:spPr>
    </xdr:pic>
    <xdr:clientData/>
  </xdr:twoCellAnchor>
  <xdr:twoCellAnchor editAs="twoCell">
    <xdr:from>
      <xdr:col>1</xdr:col>
      <xdr:colOff>119160</xdr:colOff>
      <xdr:row>69</xdr:row>
      <xdr:rowOff>27360</xdr:rowOff>
    </xdr:from>
    <xdr:to>
      <xdr:col>1</xdr:col>
      <xdr:colOff>1176120</xdr:colOff>
      <xdr:row>70</xdr:row>
      <xdr:rowOff>11880</xdr:rowOff>
    </xdr:to>
    <xdr:pic>
      <xdr:nvPicPr>
        <xdr:cNvPr id="813" name="Рисунок 887" descr="9785912825361.jpg"/>
        <xdr:cNvPicPr/>
      </xdr:nvPicPr>
      <xdr:blipFill>
        <a:blip r:embed="rId813"/>
        <a:stretch/>
      </xdr:blipFill>
      <xdr:spPr>
        <a:xfrm>
          <a:off x="495000" y="79301520"/>
          <a:ext cx="1056960" cy="14036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oneCell">
    <xdr:from>
      <xdr:col>1</xdr:col>
      <xdr:colOff>71280</xdr:colOff>
      <xdr:row>231</xdr:row>
      <xdr:rowOff>96480</xdr:rowOff>
    </xdr:from>
    <xdr:to>
      <xdr:col>1</xdr:col>
      <xdr:colOff>1285200</xdr:colOff>
      <xdr:row>231</xdr:row>
      <xdr:rowOff>928440</xdr:rowOff>
    </xdr:to>
    <xdr:pic>
      <xdr:nvPicPr>
        <xdr:cNvPr id="814" name="Рисунок 763017"/>
        <xdr:cNvPicPr/>
      </xdr:nvPicPr>
      <xdr:blipFill>
        <a:blip r:embed="rId814"/>
        <a:stretch/>
      </xdr:blipFill>
      <xdr:spPr>
        <a:xfrm>
          <a:off x="447120" y="285167520"/>
          <a:ext cx="1213920" cy="831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35640</xdr:colOff>
      <xdr:row>0</xdr:row>
      <xdr:rowOff>35640</xdr:rowOff>
    </xdr:from>
    <xdr:to>
      <xdr:col>8</xdr:col>
      <xdr:colOff>305640</xdr:colOff>
      <xdr:row>3</xdr:row>
      <xdr:rowOff>1800</xdr:rowOff>
    </xdr:to>
    <xdr:pic>
      <xdr:nvPicPr>
        <xdr:cNvPr id="815" name="Рисунок 763036"/>
        <xdr:cNvPicPr/>
      </xdr:nvPicPr>
      <xdr:blipFill>
        <a:blip r:embed="rId815"/>
        <a:stretch/>
      </xdr:blipFill>
      <xdr:spPr>
        <a:xfrm>
          <a:off x="35640" y="35640"/>
          <a:ext cx="12884760" cy="1499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542520</xdr:colOff>
      <xdr:row>173</xdr:row>
      <xdr:rowOff>219960</xdr:rowOff>
    </xdr:from>
    <xdr:to>
      <xdr:col>5</xdr:col>
      <xdr:colOff>1891080</xdr:colOff>
      <xdr:row>173</xdr:row>
      <xdr:rowOff>1327680</xdr:rowOff>
    </xdr:to>
    <xdr:pic>
      <xdr:nvPicPr>
        <xdr:cNvPr id="816" name="Рисунок 1019"/>
        <xdr:cNvPicPr/>
      </xdr:nvPicPr>
      <xdr:blipFill>
        <a:blip r:embed="rId816"/>
        <a:stretch/>
      </xdr:blipFill>
      <xdr:spPr>
        <a:xfrm>
          <a:off x="7637400" y="207319320"/>
          <a:ext cx="2045160" cy="1107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95400</xdr:colOff>
      <xdr:row>790</xdr:row>
      <xdr:rowOff>9360</xdr:rowOff>
    </xdr:from>
    <xdr:to>
      <xdr:col>1</xdr:col>
      <xdr:colOff>1238040</xdr:colOff>
      <xdr:row>790</xdr:row>
      <xdr:rowOff>1380600</xdr:rowOff>
    </xdr:to>
    <xdr:pic>
      <xdr:nvPicPr>
        <xdr:cNvPr id="817" name="Рисунок 670" descr="9785912824814.jpg"/>
        <xdr:cNvPicPr/>
      </xdr:nvPicPr>
      <xdr:blipFill>
        <a:blip r:embed="rId817"/>
        <a:stretch/>
      </xdr:blipFill>
      <xdr:spPr>
        <a:xfrm>
          <a:off x="471240" y="985615560"/>
          <a:ext cx="114264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793</xdr:row>
      <xdr:rowOff>28440</xdr:rowOff>
    </xdr:from>
    <xdr:to>
      <xdr:col>1</xdr:col>
      <xdr:colOff>1238040</xdr:colOff>
      <xdr:row>793</xdr:row>
      <xdr:rowOff>1390320</xdr:rowOff>
    </xdr:to>
    <xdr:pic>
      <xdr:nvPicPr>
        <xdr:cNvPr id="818" name="Рисунок 672" descr="9785912823831.jpg"/>
        <xdr:cNvPicPr/>
      </xdr:nvPicPr>
      <xdr:blipFill>
        <a:blip r:embed="rId818"/>
        <a:stretch/>
      </xdr:blipFill>
      <xdr:spPr>
        <a:xfrm>
          <a:off x="480600" y="989892360"/>
          <a:ext cx="113328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104760</xdr:colOff>
      <xdr:row>791</xdr:row>
      <xdr:rowOff>28440</xdr:rowOff>
    </xdr:from>
    <xdr:to>
      <xdr:col>1</xdr:col>
      <xdr:colOff>1228320</xdr:colOff>
      <xdr:row>791</xdr:row>
      <xdr:rowOff>1409040</xdr:rowOff>
    </xdr:to>
    <xdr:pic>
      <xdr:nvPicPr>
        <xdr:cNvPr id="819" name="Рисунок 673" descr="9785912828027.jpg"/>
        <xdr:cNvPicPr/>
      </xdr:nvPicPr>
      <xdr:blipFill>
        <a:blip r:embed="rId819"/>
        <a:stretch/>
      </xdr:blipFill>
      <xdr:spPr>
        <a:xfrm>
          <a:off x="480600" y="987054120"/>
          <a:ext cx="112356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792</xdr:row>
      <xdr:rowOff>9360</xdr:rowOff>
    </xdr:from>
    <xdr:to>
      <xdr:col>1</xdr:col>
      <xdr:colOff>1266480</xdr:colOff>
      <xdr:row>792</xdr:row>
      <xdr:rowOff>1389960</xdr:rowOff>
    </xdr:to>
    <xdr:pic>
      <xdr:nvPicPr>
        <xdr:cNvPr id="820" name="Рисунок 677" descr="9785912828010.jpg"/>
        <xdr:cNvPicPr/>
      </xdr:nvPicPr>
      <xdr:blipFill>
        <a:blip r:embed="rId820"/>
        <a:stretch/>
      </xdr:blipFill>
      <xdr:spPr>
        <a:xfrm>
          <a:off x="518760" y="988454160"/>
          <a:ext cx="112356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171360</xdr:colOff>
      <xdr:row>794</xdr:row>
      <xdr:rowOff>0</xdr:rowOff>
    </xdr:from>
    <xdr:to>
      <xdr:col>1</xdr:col>
      <xdr:colOff>1275840</xdr:colOff>
      <xdr:row>794</xdr:row>
      <xdr:rowOff>1371240</xdr:rowOff>
    </xdr:to>
    <xdr:pic>
      <xdr:nvPicPr>
        <xdr:cNvPr id="821" name="Рисунок 678" descr="9785000336847.jpg"/>
        <xdr:cNvPicPr/>
      </xdr:nvPicPr>
      <xdr:blipFill>
        <a:blip r:embed="rId821"/>
        <a:stretch/>
      </xdr:blipFill>
      <xdr:spPr>
        <a:xfrm>
          <a:off x="547200" y="991283400"/>
          <a:ext cx="110448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804</xdr:row>
      <xdr:rowOff>9360</xdr:rowOff>
    </xdr:from>
    <xdr:to>
      <xdr:col>1</xdr:col>
      <xdr:colOff>1199520</xdr:colOff>
      <xdr:row>804</xdr:row>
      <xdr:rowOff>1380600</xdr:rowOff>
    </xdr:to>
    <xdr:pic>
      <xdr:nvPicPr>
        <xdr:cNvPr id="822" name="Рисунок 688" descr="9785912823244.jpg"/>
        <xdr:cNvPicPr/>
      </xdr:nvPicPr>
      <xdr:blipFill>
        <a:blip r:embed="rId822"/>
        <a:stretch/>
      </xdr:blipFill>
      <xdr:spPr>
        <a:xfrm>
          <a:off x="509040" y="1004761080"/>
          <a:ext cx="1066320" cy="13712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142920</xdr:colOff>
      <xdr:row>867</xdr:row>
      <xdr:rowOff>38160</xdr:rowOff>
    </xdr:from>
    <xdr:to>
      <xdr:col>1</xdr:col>
      <xdr:colOff>1247400</xdr:colOff>
      <xdr:row>867</xdr:row>
      <xdr:rowOff>1418760</xdr:rowOff>
    </xdr:to>
    <xdr:pic>
      <xdr:nvPicPr>
        <xdr:cNvPr id="823" name="Рисунок 892" descr="9785912825330.jpg"/>
        <xdr:cNvPicPr/>
      </xdr:nvPicPr>
      <xdr:blipFill>
        <a:blip r:embed="rId823"/>
        <a:stretch/>
      </xdr:blipFill>
      <xdr:spPr>
        <a:xfrm>
          <a:off x="518760" y="1088705160"/>
          <a:ext cx="110448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133200</xdr:colOff>
      <xdr:row>123</xdr:row>
      <xdr:rowOff>29880</xdr:rowOff>
    </xdr:from>
    <xdr:to>
      <xdr:col>1</xdr:col>
      <xdr:colOff>1190160</xdr:colOff>
      <xdr:row>123</xdr:row>
      <xdr:rowOff>1387440</xdr:rowOff>
    </xdr:to>
    <xdr:pic>
      <xdr:nvPicPr>
        <xdr:cNvPr id="824" name="Рисунок 858" descr="9785000337455.jpg"/>
        <xdr:cNvPicPr/>
      </xdr:nvPicPr>
      <xdr:blipFill>
        <a:blip r:embed="rId824"/>
        <a:stretch/>
      </xdr:blipFill>
      <xdr:spPr>
        <a:xfrm>
          <a:off x="509040" y="147121920"/>
          <a:ext cx="1056960" cy="135756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35640</xdr:colOff>
      <xdr:row>587</xdr:row>
      <xdr:rowOff>59400</xdr:rowOff>
    </xdr:from>
    <xdr:to>
      <xdr:col>2</xdr:col>
      <xdr:colOff>19440</xdr:colOff>
      <xdr:row>587</xdr:row>
      <xdr:rowOff>868680</xdr:rowOff>
    </xdr:to>
    <xdr:pic>
      <xdr:nvPicPr>
        <xdr:cNvPr id="825" name="Рисунок 763037"/>
        <xdr:cNvPicPr/>
      </xdr:nvPicPr>
      <xdr:blipFill>
        <a:blip r:embed="rId825"/>
        <a:stretch/>
      </xdr:blipFill>
      <xdr:spPr>
        <a:xfrm>
          <a:off x="411480" y="723080520"/>
          <a:ext cx="1346760" cy="80928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47520</xdr:colOff>
      <xdr:row>588</xdr:row>
      <xdr:rowOff>190440</xdr:rowOff>
    </xdr:from>
    <xdr:to>
      <xdr:col>1</xdr:col>
      <xdr:colOff>1276200</xdr:colOff>
      <xdr:row>588</xdr:row>
      <xdr:rowOff>570960</xdr:rowOff>
    </xdr:to>
    <xdr:pic>
      <xdr:nvPicPr>
        <xdr:cNvPr id="826" name="Рисунок 763038"/>
        <xdr:cNvPicPr/>
      </xdr:nvPicPr>
      <xdr:blipFill>
        <a:blip r:embed="rId826"/>
        <a:stretch/>
      </xdr:blipFill>
      <xdr:spPr>
        <a:xfrm>
          <a:off x="423360" y="724116600"/>
          <a:ext cx="1228680" cy="3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54360</xdr:colOff>
      <xdr:row>10</xdr:row>
      <xdr:rowOff>24840</xdr:rowOff>
    </xdr:from>
    <xdr:to>
      <xdr:col>1</xdr:col>
      <xdr:colOff>1251360</xdr:colOff>
      <xdr:row>10</xdr:row>
      <xdr:rowOff>1573920</xdr:rowOff>
    </xdr:to>
    <xdr:pic>
      <xdr:nvPicPr>
        <xdr:cNvPr id="827" name="Рисунок 18"/>
        <xdr:cNvPicPr/>
      </xdr:nvPicPr>
      <xdr:blipFill>
        <a:blip r:embed="rId827"/>
        <a:stretch/>
      </xdr:blipFill>
      <xdr:spPr>
        <a:xfrm>
          <a:off x="430200" y="4965840"/>
          <a:ext cx="1197000" cy="1549080"/>
        </a:xfrm>
        <a:prstGeom prst="rect">
          <a:avLst/>
        </a:prstGeom>
        <a:noFill/>
        <a:ln w="19050">
          <a:solidFill>
            <a:srgbClr val="009999"/>
          </a:solidFill>
          <a:round/>
        </a:ln>
      </xdr:spPr>
    </xdr:pic>
    <xdr:clientData/>
  </xdr:twoCellAnchor>
  <xdr:twoCellAnchor editAs="twoCell">
    <xdr:from>
      <xdr:col>1</xdr:col>
      <xdr:colOff>13680</xdr:colOff>
      <xdr:row>11</xdr:row>
      <xdr:rowOff>40680</xdr:rowOff>
    </xdr:from>
    <xdr:to>
      <xdr:col>1</xdr:col>
      <xdr:colOff>1251720</xdr:colOff>
      <xdr:row>11</xdr:row>
      <xdr:rowOff>1599120</xdr:rowOff>
    </xdr:to>
    <xdr:pic>
      <xdr:nvPicPr>
        <xdr:cNvPr id="828" name="Рисунок 763020"/>
        <xdr:cNvPicPr/>
      </xdr:nvPicPr>
      <xdr:blipFill>
        <a:blip r:embed="rId828"/>
        <a:stretch/>
      </xdr:blipFill>
      <xdr:spPr>
        <a:xfrm>
          <a:off x="389520" y="6581880"/>
          <a:ext cx="1238040" cy="155844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54360</xdr:colOff>
      <xdr:row>12</xdr:row>
      <xdr:rowOff>40680</xdr:rowOff>
    </xdr:from>
    <xdr:to>
      <xdr:col>1</xdr:col>
      <xdr:colOff>1278720</xdr:colOff>
      <xdr:row>13</xdr:row>
      <xdr:rowOff>1800</xdr:rowOff>
    </xdr:to>
    <xdr:pic>
      <xdr:nvPicPr>
        <xdr:cNvPr id="829" name="Рисунок 763023"/>
        <xdr:cNvPicPr/>
      </xdr:nvPicPr>
      <xdr:blipFill>
        <a:blip r:embed="rId829"/>
        <a:stretch/>
      </xdr:blipFill>
      <xdr:spPr>
        <a:xfrm>
          <a:off x="430200" y="8182080"/>
          <a:ext cx="1224360" cy="156132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13680</xdr:colOff>
      <xdr:row>13</xdr:row>
      <xdr:rowOff>40680</xdr:rowOff>
    </xdr:from>
    <xdr:to>
      <xdr:col>1</xdr:col>
      <xdr:colOff>1362600</xdr:colOff>
      <xdr:row>13</xdr:row>
      <xdr:rowOff>1593720</xdr:rowOff>
    </xdr:to>
    <xdr:pic>
      <xdr:nvPicPr>
        <xdr:cNvPr id="830" name="Рисунок 763025"/>
        <xdr:cNvPicPr/>
      </xdr:nvPicPr>
      <xdr:blipFill>
        <a:blip r:embed="rId830"/>
        <a:stretch/>
      </xdr:blipFill>
      <xdr:spPr>
        <a:xfrm>
          <a:off x="389520" y="9782280"/>
          <a:ext cx="1348920" cy="155304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13680</xdr:colOff>
      <xdr:row>14</xdr:row>
      <xdr:rowOff>0</xdr:rowOff>
    </xdr:from>
    <xdr:to>
      <xdr:col>1</xdr:col>
      <xdr:colOff>1278720</xdr:colOff>
      <xdr:row>14</xdr:row>
      <xdr:rowOff>3240</xdr:rowOff>
    </xdr:to>
    <xdr:pic>
      <xdr:nvPicPr>
        <xdr:cNvPr id="831" name="Рисунок 763026"/>
        <xdr:cNvPicPr/>
      </xdr:nvPicPr>
      <xdr:blipFill>
        <a:blip r:embed="rId831"/>
        <a:stretch/>
      </xdr:blipFill>
      <xdr:spPr>
        <a:xfrm>
          <a:off x="389520" y="11341800"/>
          <a:ext cx="1265040" cy="324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27360</xdr:colOff>
      <xdr:row>14</xdr:row>
      <xdr:rowOff>27360</xdr:rowOff>
    </xdr:from>
    <xdr:to>
      <xdr:col>1</xdr:col>
      <xdr:colOff>1249200</xdr:colOff>
      <xdr:row>14</xdr:row>
      <xdr:rowOff>1578240</xdr:rowOff>
    </xdr:to>
    <xdr:pic>
      <xdr:nvPicPr>
        <xdr:cNvPr id="832" name="Рисунок 763029"/>
        <xdr:cNvPicPr/>
      </xdr:nvPicPr>
      <xdr:blipFill>
        <a:blip r:embed="rId832"/>
        <a:stretch/>
      </xdr:blipFill>
      <xdr:spPr>
        <a:xfrm>
          <a:off x="403200" y="11369160"/>
          <a:ext cx="1221840" cy="155088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40680</xdr:colOff>
      <xdr:row>15</xdr:row>
      <xdr:rowOff>0</xdr:rowOff>
    </xdr:from>
    <xdr:to>
      <xdr:col>1</xdr:col>
      <xdr:colOff>1362600</xdr:colOff>
      <xdr:row>15</xdr:row>
      <xdr:rowOff>1599120</xdr:rowOff>
    </xdr:to>
    <xdr:pic>
      <xdr:nvPicPr>
        <xdr:cNvPr id="833" name="Рисунок 763030"/>
        <xdr:cNvPicPr/>
      </xdr:nvPicPr>
      <xdr:blipFill>
        <a:blip r:embed="rId833"/>
        <a:stretch/>
      </xdr:blipFill>
      <xdr:spPr>
        <a:xfrm>
          <a:off x="416520" y="12942000"/>
          <a:ext cx="1321920" cy="159912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5</xdr:col>
      <xdr:colOff>326520</xdr:colOff>
      <xdr:row>10</xdr:row>
      <xdr:rowOff>13680</xdr:rowOff>
    </xdr:from>
    <xdr:to>
      <xdr:col>5</xdr:col>
      <xdr:colOff>1619640</xdr:colOff>
      <xdr:row>10</xdr:row>
      <xdr:rowOff>1564560</xdr:rowOff>
    </xdr:to>
    <xdr:pic>
      <xdr:nvPicPr>
        <xdr:cNvPr id="834" name="Рисунок 763040"/>
        <xdr:cNvPicPr/>
      </xdr:nvPicPr>
      <xdr:blipFill>
        <a:blip r:embed="rId834"/>
        <a:stretch/>
      </xdr:blipFill>
      <xdr:spPr>
        <a:xfrm>
          <a:off x="8118000" y="4954680"/>
          <a:ext cx="1293120" cy="1550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5</xdr:col>
      <xdr:colOff>312840</xdr:colOff>
      <xdr:row>15</xdr:row>
      <xdr:rowOff>27360</xdr:rowOff>
    </xdr:from>
    <xdr:to>
      <xdr:col>5</xdr:col>
      <xdr:colOff>1591560</xdr:colOff>
      <xdr:row>15</xdr:row>
      <xdr:rowOff>1550880</xdr:rowOff>
    </xdr:to>
    <xdr:pic>
      <xdr:nvPicPr>
        <xdr:cNvPr id="835" name="Рисунок 763042"/>
        <xdr:cNvPicPr/>
      </xdr:nvPicPr>
      <xdr:blipFill>
        <a:blip r:embed="rId835"/>
        <a:stretch/>
      </xdr:blipFill>
      <xdr:spPr>
        <a:xfrm>
          <a:off x="8104320" y="12969360"/>
          <a:ext cx="1278720" cy="1523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5</xdr:col>
      <xdr:colOff>394560</xdr:colOff>
      <xdr:row>13</xdr:row>
      <xdr:rowOff>40680</xdr:rowOff>
    </xdr:from>
    <xdr:to>
      <xdr:col>5</xdr:col>
      <xdr:colOff>1565280</xdr:colOff>
      <xdr:row>13</xdr:row>
      <xdr:rowOff>1523520</xdr:rowOff>
    </xdr:to>
    <xdr:pic>
      <xdr:nvPicPr>
        <xdr:cNvPr id="836" name="Рисунок 763043"/>
        <xdr:cNvPicPr/>
      </xdr:nvPicPr>
      <xdr:blipFill>
        <a:blip r:embed="rId836"/>
        <a:stretch/>
      </xdr:blipFill>
      <xdr:spPr>
        <a:xfrm>
          <a:off x="8186040" y="9782280"/>
          <a:ext cx="1170720" cy="1482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5</xdr:col>
      <xdr:colOff>353880</xdr:colOff>
      <xdr:row>12</xdr:row>
      <xdr:rowOff>40680</xdr:rowOff>
    </xdr:from>
    <xdr:to>
      <xdr:col>5</xdr:col>
      <xdr:colOff>1524600</xdr:colOff>
      <xdr:row>12</xdr:row>
      <xdr:rowOff>1523520</xdr:rowOff>
    </xdr:to>
    <xdr:pic>
      <xdr:nvPicPr>
        <xdr:cNvPr id="837" name="Рисунок 763044"/>
        <xdr:cNvPicPr/>
      </xdr:nvPicPr>
      <xdr:blipFill>
        <a:blip r:embed="rId837"/>
        <a:stretch/>
      </xdr:blipFill>
      <xdr:spPr>
        <a:xfrm>
          <a:off x="8145360" y="8182080"/>
          <a:ext cx="1170720" cy="1482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5</xdr:col>
      <xdr:colOff>312840</xdr:colOff>
      <xdr:row>267</xdr:row>
      <xdr:rowOff>0</xdr:rowOff>
    </xdr:from>
    <xdr:to>
      <xdr:col>5</xdr:col>
      <xdr:colOff>1591560</xdr:colOff>
      <xdr:row>267</xdr:row>
      <xdr:rowOff>3600</xdr:rowOff>
    </xdr:to>
    <xdr:pic>
      <xdr:nvPicPr>
        <xdr:cNvPr id="838" name="Рисунок 1045"/>
        <xdr:cNvPicPr/>
      </xdr:nvPicPr>
      <xdr:blipFill>
        <a:blip r:embed="rId838"/>
        <a:stretch/>
      </xdr:blipFill>
      <xdr:spPr>
        <a:xfrm>
          <a:off x="8104320" y="328371840"/>
          <a:ext cx="1278720" cy="36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5</xdr:col>
      <xdr:colOff>408240</xdr:colOff>
      <xdr:row>11</xdr:row>
      <xdr:rowOff>13680</xdr:rowOff>
    </xdr:from>
    <xdr:to>
      <xdr:col>5</xdr:col>
      <xdr:colOff>1688040</xdr:colOff>
      <xdr:row>11</xdr:row>
      <xdr:rowOff>1578240</xdr:rowOff>
    </xdr:to>
    <xdr:pic>
      <xdr:nvPicPr>
        <xdr:cNvPr id="839" name="Рисунок 763046"/>
        <xdr:cNvPicPr/>
      </xdr:nvPicPr>
      <xdr:blipFill>
        <a:blip r:embed="rId839"/>
        <a:stretch/>
      </xdr:blipFill>
      <xdr:spPr>
        <a:xfrm>
          <a:off x="8199720" y="6554880"/>
          <a:ext cx="1279800" cy="1564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5</xdr:col>
      <xdr:colOff>367560</xdr:colOff>
      <xdr:row>14</xdr:row>
      <xdr:rowOff>40680</xdr:rowOff>
    </xdr:from>
    <xdr:to>
      <xdr:col>5</xdr:col>
      <xdr:colOff>1647360</xdr:colOff>
      <xdr:row>14</xdr:row>
      <xdr:rowOff>1566720</xdr:rowOff>
    </xdr:to>
    <xdr:pic>
      <xdr:nvPicPr>
        <xdr:cNvPr id="840" name="Рисунок 763047"/>
        <xdr:cNvPicPr/>
      </xdr:nvPicPr>
      <xdr:blipFill>
        <a:blip r:embed="rId840"/>
        <a:stretch/>
      </xdr:blipFill>
      <xdr:spPr>
        <a:xfrm>
          <a:off x="8159040" y="11382480"/>
          <a:ext cx="1279800" cy="1526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202320</xdr:colOff>
      <xdr:row>39</xdr:row>
      <xdr:rowOff>35640</xdr:rowOff>
    </xdr:from>
    <xdr:to>
      <xdr:col>1</xdr:col>
      <xdr:colOff>1211760</xdr:colOff>
      <xdr:row>39</xdr:row>
      <xdr:rowOff>1390320</xdr:rowOff>
    </xdr:to>
    <xdr:pic>
      <xdr:nvPicPr>
        <xdr:cNvPr id="841" name="Рисунок 1081"/>
        <xdr:cNvPicPr/>
      </xdr:nvPicPr>
      <xdr:blipFill>
        <a:blip r:embed="rId841"/>
        <a:stretch/>
      </xdr:blipFill>
      <xdr:spPr>
        <a:xfrm>
          <a:off x="578160" y="40266720"/>
          <a:ext cx="1009440" cy="135468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142920</xdr:colOff>
      <xdr:row>48</xdr:row>
      <xdr:rowOff>35640</xdr:rowOff>
    </xdr:from>
    <xdr:to>
      <xdr:col>1</xdr:col>
      <xdr:colOff>1095120</xdr:colOff>
      <xdr:row>48</xdr:row>
      <xdr:rowOff>1396080</xdr:rowOff>
    </xdr:to>
    <xdr:pic>
      <xdr:nvPicPr>
        <xdr:cNvPr id="842" name="Рисунок 1082"/>
        <xdr:cNvPicPr/>
      </xdr:nvPicPr>
      <xdr:blipFill>
        <a:blip r:embed="rId842"/>
        <a:stretch/>
      </xdr:blipFill>
      <xdr:spPr>
        <a:xfrm>
          <a:off x="518760" y="51677640"/>
          <a:ext cx="952200" cy="136044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47520</xdr:colOff>
      <xdr:row>44</xdr:row>
      <xdr:rowOff>95400</xdr:rowOff>
    </xdr:from>
    <xdr:to>
      <xdr:col>1</xdr:col>
      <xdr:colOff>1273680</xdr:colOff>
      <xdr:row>44</xdr:row>
      <xdr:rowOff>1321560</xdr:rowOff>
    </xdr:to>
    <xdr:pic>
      <xdr:nvPicPr>
        <xdr:cNvPr id="843" name="Рисунок 1083"/>
        <xdr:cNvPicPr/>
      </xdr:nvPicPr>
      <xdr:blipFill>
        <a:blip r:embed="rId843"/>
        <a:stretch/>
      </xdr:blipFill>
      <xdr:spPr>
        <a:xfrm>
          <a:off x="423360" y="46974960"/>
          <a:ext cx="1226160" cy="122616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23760</xdr:colOff>
      <xdr:row>45</xdr:row>
      <xdr:rowOff>71280</xdr:rowOff>
    </xdr:from>
    <xdr:to>
      <xdr:col>1</xdr:col>
      <xdr:colOff>1273680</xdr:colOff>
      <xdr:row>45</xdr:row>
      <xdr:rowOff>1392480</xdr:rowOff>
    </xdr:to>
    <xdr:pic>
      <xdr:nvPicPr>
        <xdr:cNvPr id="844" name="Рисунок 1084"/>
        <xdr:cNvPicPr/>
      </xdr:nvPicPr>
      <xdr:blipFill>
        <a:blip r:embed="rId844"/>
        <a:stretch/>
      </xdr:blipFill>
      <xdr:spPr>
        <a:xfrm>
          <a:off x="399600" y="48369960"/>
          <a:ext cx="1249920" cy="132120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35640</xdr:colOff>
      <xdr:row>46</xdr:row>
      <xdr:rowOff>71280</xdr:rowOff>
    </xdr:from>
    <xdr:to>
      <xdr:col>1</xdr:col>
      <xdr:colOff>1249560</xdr:colOff>
      <xdr:row>46</xdr:row>
      <xdr:rowOff>1380600</xdr:rowOff>
    </xdr:to>
    <xdr:pic>
      <xdr:nvPicPr>
        <xdr:cNvPr id="845" name="Рисунок 1085"/>
        <xdr:cNvPicPr/>
      </xdr:nvPicPr>
      <xdr:blipFill>
        <a:blip r:embed="rId845"/>
        <a:stretch/>
      </xdr:blipFill>
      <xdr:spPr>
        <a:xfrm>
          <a:off x="411480" y="49789080"/>
          <a:ext cx="1213920" cy="130932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35640</xdr:colOff>
      <xdr:row>43</xdr:row>
      <xdr:rowOff>71280</xdr:rowOff>
    </xdr:from>
    <xdr:to>
      <xdr:col>1</xdr:col>
      <xdr:colOff>1261800</xdr:colOff>
      <xdr:row>43</xdr:row>
      <xdr:rowOff>1356840</xdr:rowOff>
    </xdr:to>
    <xdr:pic>
      <xdr:nvPicPr>
        <xdr:cNvPr id="846" name="Рисунок 1086"/>
        <xdr:cNvPicPr/>
      </xdr:nvPicPr>
      <xdr:blipFill>
        <a:blip r:embed="rId846"/>
        <a:stretch/>
      </xdr:blipFill>
      <xdr:spPr>
        <a:xfrm>
          <a:off x="411480" y="45531720"/>
          <a:ext cx="1226160" cy="1285560"/>
        </a:xfrm>
        <a:prstGeom prst="rect">
          <a:avLst/>
        </a:prstGeom>
        <a:noFill/>
        <a:ln w="19050">
          <a:solidFill>
            <a:srgbClr val="0070C0"/>
          </a:solidFill>
          <a:round/>
        </a:ln>
      </xdr:spPr>
    </xdr:pic>
    <xdr:clientData/>
  </xdr:twoCellAnchor>
  <xdr:twoCellAnchor editAs="twoCell">
    <xdr:from>
      <xdr:col>1</xdr:col>
      <xdr:colOff>40680</xdr:colOff>
      <xdr:row>28</xdr:row>
      <xdr:rowOff>27360</xdr:rowOff>
    </xdr:from>
    <xdr:to>
      <xdr:col>1</xdr:col>
      <xdr:colOff>1278720</xdr:colOff>
      <xdr:row>28</xdr:row>
      <xdr:rowOff>852840</xdr:rowOff>
    </xdr:to>
    <xdr:pic>
      <xdr:nvPicPr>
        <xdr:cNvPr id="847" name="Рисунок 1078"/>
        <xdr:cNvPicPr/>
      </xdr:nvPicPr>
      <xdr:blipFill>
        <a:blip r:embed="rId847"/>
        <a:stretch/>
      </xdr:blipFill>
      <xdr:spPr>
        <a:xfrm>
          <a:off x="416520" y="26352000"/>
          <a:ext cx="1238040" cy="82548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0</xdr:colOff>
      <xdr:row>185</xdr:row>
      <xdr:rowOff>95400</xdr:rowOff>
    </xdr:from>
    <xdr:to>
      <xdr:col>1</xdr:col>
      <xdr:colOff>1275840</xdr:colOff>
      <xdr:row>185</xdr:row>
      <xdr:rowOff>1333440</xdr:rowOff>
    </xdr:to>
    <xdr:pic>
      <xdr:nvPicPr>
        <xdr:cNvPr id="848" name="Рисунок 875" descr="9785000336818.jpg"/>
        <xdr:cNvPicPr/>
      </xdr:nvPicPr>
      <xdr:blipFill>
        <a:blip r:embed="rId848"/>
        <a:stretch/>
      </xdr:blipFill>
      <xdr:spPr>
        <a:xfrm>
          <a:off x="375840" y="223616160"/>
          <a:ext cx="1275840" cy="123804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176760</xdr:colOff>
      <xdr:row>40</xdr:row>
      <xdr:rowOff>27360</xdr:rowOff>
    </xdr:from>
    <xdr:to>
      <xdr:col>1</xdr:col>
      <xdr:colOff>1155600</xdr:colOff>
      <xdr:row>41</xdr:row>
      <xdr:rowOff>6480</xdr:rowOff>
    </xdr:to>
    <xdr:pic>
      <xdr:nvPicPr>
        <xdr:cNvPr id="849" name="Рисунок 34"/>
        <xdr:cNvPicPr/>
      </xdr:nvPicPr>
      <xdr:blipFill>
        <a:blip r:embed="rId849"/>
        <a:stretch/>
      </xdr:blipFill>
      <xdr:spPr>
        <a:xfrm>
          <a:off x="552600" y="41677560"/>
          <a:ext cx="978840" cy="139860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81720</xdr:colOff>
      <xdr:row>16</xdr:row>
      <xdr:rowOff>31320</xdr:rowOff>
    </xdr:from>
    <xdr:to>
      <xdr:col>1</xdr:col>
      <xdr:colOff>1224360</xdr:colOff>
      <xdr:row>16</xdr:row>
      <xdr:rowOff>1577880</xdr:rowOff>
    </xdr:to>
    <xdr:pic>
      <xdr:nvPicPr>
        <xdr:cNvPr id="850" name="Рисунок 39"/>
        <xdr:cNvPicPr/>
      </xdr:nvPicPr>
      <xdr:blipFill>
        <a:blip r:embed="rId850"/>
        <a:stretch/>
      </xdr:blipFill>
      <xdr:spPr>
        <a:xfrm>
          <a:off x="457560" y="14573520"/>
          <a:ext cx="1142640" cy="154656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5</xdr:col>
      <xdr:colOff>231480</xdr:colOff>
      <xdr:row>16</xdr:row>
      <xdr:rowOff>176760</xdr:rowOff>
    </xdr:from>
    <xdr:to>
      <xdr:col>5</xdr:col>
      <xdr:colOff>1755000</xdr:colOff>
      <xdr:row>16</xdr:row>
      <xdr:rowOff>1376640</xdr:rowOff>
    </xdr:to>
    <xdr:pic>
      <xdr:nvPicPr>
        <xdr:cNvPr id="851" name="Рисунок 40"/>
        <xdr:cNvPicPr/>
      </xdr:nvPicPr>
      <xdr:blipFill>
        <a:blip r:embed="rId851"/>
        <a:stretch/>
      </xdr:blipFill>
      <xdr:spPr>
        <a:xfrm>
          <a:off x="8022960" y="14718960"/>
          <a:ext cx="1523520" cy="1199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</xdr:col>
      <xdr:colOff>149760</xdr:colOff>
      <xdr:row>859</xdr:row>
      <xdr:rowOff>68040</xdr:rowOff>
    </xdr:from>
    <xdr:to>
      <xdr:col>1</xdr:col>
      <xdr:colOff>1197000</xdr:colOff>
      <xdr:row>859</xdr:row>
      <xdr:rowOff>1360440</xdr:rowOff>
    </xdr:to>
    <xdr:pic>
      <xdr:nvPicPr>
        <xdr:cNvPr id="852" name="Рисунок 763049"/>
        <xdr:cNvPicPr/>
      </xdr:nvPicPr>
      <xdr:blipFill>
        <a:blip r:embed="rId852"/>
        <a:stretch/>
      </xdr:blipFill>
      <xdr:spPr>
        <a:xfrm>
          <a:off x="525600" y="1078876440"/>
          <a:ext cx="1047240" cy="129240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133200</xdr:colOff>
      <xdr:row>73</xdr:row>
      <xdr:rowOff>28440</xdr:rowOff>
    </xdr:from>
    <xdr:to>
      <xdr:col>1</xdr:col>
      <xdr:colOff>1199520</xdr:colOff>
      <xdr:row>73</xdr:row>
      <xdr:rowOff>1390320</xdr:rowOff>
    </xdr:to>
    <xdr:pic>
      <xdr:nvPicPr>
        <xdr:cNvPr id="853" name="Рисунок 625" descr="9785912825958.jpg"/>
        <xdr:cNvPicPr/>
      </xdr:nvPicPr>
      <xdr:blipFill>
        <a:blip r:embed="rId853"/>
        <a:stretch/>
      </xdr:blipFill>
      <xdr:spPr>
        <a:xfrm>
          <a:off x="509040" y="84084120"/>
          <a:ext cx="1066320" cy="136188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114480</xdr:colOff>
      <xdr:row>74</xdr:row>
      <xdr:rowOff>0</xdr:rowOff>
    </xdr:from>
    <xdr:to>
      <xdr:col>1</xdr:col>
      <xdr:colOff>1199880</xdr:colOff>
      <xdr:row>74</xdr:row>
      <xdr:rowOff>1380600</xdr:rowOff>
    </xdr:to>
    <xdr:pic>
      <xdr:nvPicPr>
        <xdr:cNvPr id="854" name="Рисунок 627" descr="9785912825897.jpg"/>
        <xdr:cNvPicPr/>
      </xdr:nvPicPr>
      <xdr:blipFill>
        <a:blip r:embed="rId854"/>
        <a:stretch/>
      </xdr:blipFill>
      <xdr:spPr>
        <a:xfrm>
          <a:off x="490320" y="85474800"/>
          <a:ext cx="1085400" cy="1380600"/>
        </a:xfrm>
        <a:prstGeom prst="rect">
          <a:avLst/>
        </a:prstGeom>
        <a:noFill/>
        <a:ln w="19050">
          <a:solidFill>
            <a:srgbClr val="131DDF"/>
          </a:solidFill>
          <a:miter/>
        </a:ln>
      </xdr:spPr>
    </xdr:pic>
    <xdr:clientData/>
  </xdr:twoCellAnchor>
  <xdr:twoCellAnchor editAs="twoCell">
    <xdr:from>
      <xdr:col>1</xdr:col>
      <xdr:colOff>54360</xdr:colOff>
      <xdr:row>42</xdr:row>
      <xdr:rowOff>54360</xdr:rowOff>
    </xdr:from>
    <xdr:to>
      <xdr:col>1</xdr:col>
      <xdr:colOff>1222200</xdr:colOff>
      <xdr:row>42</xdr:row>
      <xdr:rowOff>1360440</xdr:rowOff>
    </xdr:to>
    <xdr:pic>
      <xdr:nvPicPr>
        <xdr:cNvPr id="855" name="Рисунок 763050"/>
        <xdr:cNvPicPr/>
      </xdr:nvPicPr>
      <xdr:blipFill>
        <a:blip r:embed="rId855"/>
        <a:stretch/>
      </xdr:blipFill>
      <xdr:spPr>
        <a:xfrm>
          <a:off x="430200" y="44095320"/>
          <a:ext cx="1167840" cy="1306080"/>
        </a:xfrm>
        <a:prstGeom prst="rect">
          <a:avLst/>
        </a:prstGeom>
        <a:noFill/>
        <a:ln w="19050">
          <a:solidFill>
            <a:srgbClr val="00B0F0"/>
          </a:solidFill>
          <a:round/>
        </a:ln>
      </xdr:spPr>
    </xdr:pic>
    <xdr:clientData/>
  </xdr:twoCellAnchor>
  <xdr:twoCellAnchor editAs="twoCell">
    <xdr:from>
      <xdr:col>1</xdr:col>
      <xdr:colOff>163440</xdr:colOff>
      <xdr:row>50</xdr:row>
      <xdr:rowOff>68040</xdr:rowOff>
    </xdr:from>
    <xdr:to>
      <xdr:col>1</xdr:col>
      <xdr:colOff>1115640</xdr:colOff>
      <xdr:row>50</xdr:row>
      <xdr:rowOff>1361520</xdr:rowOff>
    </xdr:to>
    <xdr:pic>
      <xdr:nvPicPr>
        <xdr:cNvPr id="856" name="Рисунок 763051"/>
        <xdr:cNvPicPr/>
      </xdr:nvPicPr>
      <xdr:blipFill>
        <a:blip r:embed="rId856"/>
        <a:stretch/>
      </xdr:blipFill>
      <xdr:spPr>
        <a:xfrm>
          <a:off x="539280" y="53881920"/>
          <a:ext cx="952200" cy="1293480"/>
        </a:xfrm>
        <a:prstGeom prst="rect">
          <a:avLst/>
        </a:prstGeom>
        <a:noFill/>
        <a:ln w="19050">
          <a:solidFill>
            <a:srgbClr val="FFFF00"/>
          </a:solidFill>
          <a:round/>
        </a:ln>
      </xdr:spPr>
    </xdr:pic>
    <xdr:clientData/>
  </xdr:twoCellAnchor>
  <xdr:twoCellAnchor editAs="twoCell">
    <xdr:from>
      <xdr:col>3</xdr:col>
      <xdr:colOff>3755520</xdr:colOff>
      <xdr:row>77</xdr:row>
      <xdr:rowOff>258480</xdr:rowOff>
    </xdr:from>
    <xdr:to>
      <xdr:col>3</xdr:col>
      <xdr:colOff>4371120</xdr:colOff>
      <xdr:row>77</xdr:row>
      <xdr:rowOff>512280</xdr:rowOff>
    </xdr:to>
    <xdr:pic>
      <xdr:nvPicPr>
        <xdr:cNvPr id="857" name="Рисунок 1016"/>
        <xdr:cNvPicPr/>
      </xdr:nvPicPr>
      <xdr:blipFill>
        <a:blip r:embed="rId857"/>
        <a:stretch/>
      </xdr:blipFill>
      <xdr:spPr>
        <a:xfrm>
          <a:off x="6190920" y="89190720"/>
          <a:ext cx="615600" cy="25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3758400</xdr:colOff>
      <xdr:row>78</xdr:row>
      <xdr:rowOff>424440</xdr:rowOff>
    </xdr:from>
    <xdr:to>
      <xdr:col>3</xdr:col>
      <xdr:colOff>4374000</xdr:colOff>
      <xdr:row>78</xdr:row>
      <xdr:rowOff>678240</xdr:rowOff>
    </xdr:to>
    <xdr:pic>
      <xdr:nvPicPr>
        <xdr:cNvPr id="858" name="Рисунок 1023"/>
        <xdr:cNvPicPr/>
      </xdr:nvPicPr>
      <xdr:blipFill>
        <a:blip r:embed="rId858"/>
        <a:stretch/>
      </xdr:blipFill>
      <xdr:spPr>
        <a:xfrm>
          <a:off x="6193800" y="90261720"/>
          <a:ext cx="615600" cy="25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3769200</xdr:colOff>
      <xdr:row>79</xdr:row>
      <xdr:rowOff>272160</xdr:rowOff>
    </xdr:from>
    <xdr:to>
      <xdr:col>3</xdr:col>
      <xdr:colOff>4384800</xdr:colOff>
      <xdr:row>79</xdr:row>
      <xdr:rowOff>525960</xdr:rowOff>
    </xdr:to>
    <xdr:pic>
      <xdr:nvPicPr>
        <xdr:cNvPr id="859" name="Рисунок 1024"/>
        <xdr:cNvPicPr/>
      </xdr:nvPicPr>
      <xdr:blipFill>
        <a:blip r:embed="rId859"/>
        <a:stretch/>
      </xdr:blipFill>
      <xdr:spPr>
        <a:xfrm>
          <a:off x="6204600" y="91442880"/>
          <a:ext cx="615600" cy="25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3769200</xdr:colOff>
      <xdr:row>80</xdr:row>
      <xdr:rowOff>272160</xdr:rowOff>
    </xdr:from>
    <xdr:to>
      <xdr:col>3</xdr:col>
      <xdr:colOff>4384800</xdr:colOff>
      <xdr:row>80</xdr:row>
      <xdr:rowOff>525960</xdr:rowOff>
    </xdr:to>
    <xdr:pic>
      <xdr:nvPicPr>
        <xdr:cNvPr id="860" name="Рисунок 1049"/>
        <xdr:cNvPicPr/>
      </xdr:nvPicPr>
      <xdr:blipFill>
        <a:blip r:embed="rId860"/>
        <a:stretch/>
      </xdr:blipFill>
      <xdr:spPr>
        <a:xfrm>
          <a:off x="6204600" y="92328840"/>
          <a:ext cx="615600" cy="25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3769200</xdr:colOff>
      <xdr:row>81</xdr:row>
      <xdr:rowOff>367560</xdr:rowOff>
    </xdr:from>
    <xdr:to>
      <xdr:col>3</xdr:col>
      <xdr:colOff>4384800</xdr:colOff>
      <xdr:row>81</xdr:row>
      <xdr:rowOff>621360</xdr:rowOff>
    </xdr:to>
    <xdr:pic>
      <xdr:nvPicPr>
        <xdr:cNvPr id="861" name="Рисунок 1051"/>
        <xdr:cNvPicPr/>
      </xdr:nvPicPr>
      <xdr:blipFill>
        <a:blip r:embed="rId861"/>
        <a:stretch/>
      </xdr:blipFill>
      <xdr:spPr>
        <a:xfrm>
          <a:off x="6204600" y="93357720"/>
          <a:ext cx="615600" cy="25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3755520</xdr:colOff>
      <xdr:row>82</xdr:row>
      <xdr:rowOff>516960</xdr:rowOff>
    </xdr:from>
    <xdr:to>
      <xdr:col>3</xdr:col>
      <xdr:colOff>4371120</xdr:colOff>
      <xdr:row>82</xdr:row>
      <xdr:rowOff>770760</xdr:rowOff>
    </xdr:to>
    <xdr:pic>
      <xdr:nvPicPr>
        <xdr:cNvPr id="862" name="Рисунок 1052"/>
        <xdr:cNvPicPr/>
      </xdr:nvPicPr>
      <xdr:blipFill>
        <a:blip r:embed="rId862"/>
        <a:stretch/>
      </xdr:blipFill>
      <xdr:spPr>
        <a:xfrm>
          <a:off x="6190920" y="94573800"/>
          <a:ext cx="615600" cy="25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3755520</xdr:colOff>
      <xdr:row>83</xdr:row>
      <xdr:rowOff>530640</xdr:rowOff>
    </xdr:from>
    <xdr:to>
      <xdr:col>3</xdr:col>
      <xdr:colOff>4371120</xdr:colOff>
      <xdr:row>83</xdr:row>
      <xdr:rowOff>784440</xdr:rowOff>
    </xdr:to>
    <xdr:pic>
      <xdr:nvPicPr>
        <xdr:cNvPr id="863" name="Рисунок 1054"/>
        <xdr:cNvPicPr/>
      </xdr:nvPicPr>
      <xdr:blipFill>
        <a:blip r:embed="rId863"/>
        <a:stretch/>
      </xdr:blipFill>
      <xdr:spPr>
        <a:xfrm>
          <a:off x="6190920" y="96006600"/>
          <a:ext cx="615600" cy="25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3782880</xdr:colOff>
      <xdr:row>84</xdr:row>
      <xdr:rowOff>462600</xdr:rowOff>
    </xdr:from>
    <xdr:to>
      <xdr:col>3</xdr:col>
      <xdr:colOff>4398480</xdr:colOff>
      <xdr:row>84</xdr:row>
      <xdr:rowOff>716400</xdr:rowOff>
    </xdr:to>
    <xdr:pic>
      <xdr:nvPicPr>
        <xdr:cNvPr id="864" name="Рисунок 1056"/>
        <xdr:cNvPicPr/>
      </xdr:nvPicPr>
      <xdr:blipFill>
        <a:blip r:embed="rId864"/>
        <a:stretch/>
      </xdr:blipFill>
      <xdr:spPr>
        <a:xfrm>
          <a:off x="6218280" y="97358040"/>
          <a:ext cx="615600" cy="25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3741840</xdr:colOff>
      <xdr:row>86</xdr:row>
      <xdr:rowOff>558000</xdr:rowOff>
    </xdr:from>
    <xdr:to>
      <xdr:col>3</xdr:col>
      <xdr:colOff>4357440</xdr:colOff>
      <xdr:row>86</xdr:row>
      <xdr:rowOff>811800</xdr:rowOff>
    </xdr:to>
    <xdr:pic>
      <xdr:nvPicPr>
        <xdr:cNvPr id="865" name="Рисунок 1061"/>
        <xdr:cNvPicPr/>
      </xdr:nvPicPr>
      <xdr:blipFill>
        <a:blip r:embed="rId865"/>
        <a:stretch/>
      </xdr:blipFill>
      <xdr:spPr>
        <a:xfrm>
          <a:off x="6177240" y="99529560"/>
          <a:ext cx="615600" cy="25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3741840</xdr:colOff>
      <xdr:row>87</xdr:row>
      <xdr:rowOff>489960</xdr:rowOff>
    </xdr:from>
    <xdr:to>
      <xdr:col>3</xdr:col>
      <xdr:colOff>4357440</xdr:colOff>
      <xdr:row>87</xdr:row>
      <xdr:rowOff>743760</xdr:rowOff>
    </xdr:to>
    <xdr:pic>
      <xdr:nvPicPr>
        <xdr:cNvPr id="866" name="Рисунок 1062"/>
        <xdr:cNvPicPr/>
      </xdr:nvPicPr>
      <xdr:blipFill>
        <a:blip r:embed="rId866"/>
        <a:stretch/>
      </xdr:blipFill>
      <xdr:spPr>
        <a:xfrm>
          <a:off x="6177240" y="100881000"/>
          <a:ext cx="615600" cy="25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3728520</xdr:colOff>
      <xdr:row>88</xdr:row>
      <xdr:rowOff>476280</xdr:rowOff>
    </xdr:from>
    <xdr:to>
      <xdr:col>3</xdr:col>
      <xdr:colOff>4344120</xdr:colOff>
      <xdr:row>88</xdr:row>
      <xdr:rowOff>730080</xdr:rowOff>
    </xdr:to>
    <xdr:pic>
      <xdr:nvPicPr>
        <xdr:cNvPr id="867" name="Рисунок 1065"/>
        <xdr:cNvPicPr/>
      </xdr:nvPicPr>
      <xdr:blipFill>
        <a:blip r:embed="rId867"/>
        <a:stretch/>
      </xdr:blipFill>
      <xdr:spPr>
        <a:xfrm>
          <a:off x="6163920" y="102286440"/>
          <a:ext cx="615600" cy="25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3</xdr:col>
      <xdr:colOff>3755520</xdr:colOff>
      <xdr:row>89</xdr:row>
      <xdr:rowOff>462600</xdr:rowOff>
    </xdr:from>
    <xdr:to>
      <xdr:col>3</xdr:col>
      <xdr:colOff>4371120</xdr:colOff>
      <xdr:row>89</xdr:row>
      <xdr:rowOff>716400</xdr:rowOff>
    </xdr:to>
    <xdr:pic>
      <xdr:nvPicPr>
        <xdr:cNvPr id="868" name="Рисунок 1069"/>
        <xdr:cNvPicPr/>
      </xdr:nvPicPr>
      <xdr:blipFill>
        <a:blip r:embed="rId868"/>
        <a:stretch/>
      </xdr:blipFill>
      <xdr:spPr>
        <a:xfrm>
          <a:off x="6190920" y="103691880"/>
          <a:ext cx="615600" cy="2538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alex-book.ru/" TargetMode="External"/><Relationship Id="rId2" Type="http://schemas.openxmlformats.org/officeDocument/2006/relationships/hyperlink" Target="http://alex-book.ru/catalog?tags%5B%5D=novinka&amp;sort=id-asc&amp;active_dialog_slug=antistress&amp;per_page=20&amp;page=1" TargetMode="External"/><Relationship Id="rId3" Type="http://schemas.openxmlformats.org/officeDocument/2006/relationships/hyperlink" Target="http://alex-book.ru/catalog?tags%5B%5D=novinka&amp;sort=id-asc&amp;active_dialog_slug=kapibary&amp;per_page=20&amp;page=1" TargetMode="External"/><Relationship Id="rId4" Type="http://schemas.openxmlformats.org/officeDocument/2006/relationships/hyperlink" Target="http://alex-book.ru/catalog?tags%5B%5D=novinka&amp;sort=id-asc&amp;active_dialog_slug=kotyata&amp;per_page=20&amp;page=1" TargetMode="External"/><Relationship Id="rId5" Type="http://schemas.openxmlformats.org/officeDocument/2006/relationships/hyperlink" Target="http://alex-book.ru/catalog?tags%5B%5D=novinka&amp;sort=id-asc&amp;active_dialog_slug=kotiki&amp;per_page=20&amp;page=1" TargetMode="External"/><Relationship Id="rId6" Type="http://schemas.openxmlformats.org/officeDocument/2006/relationships/hyperlink" Target="http://alex-book.ru/catalog?tags%5B%5D=novinka&amp;sort=id-asc&amp;active_dialog_slug=sobachki&amp;per_page=20&amp;page=1" TargetMode="External"/><Relationship Id="rId7" Type="http://schemas.openxmlformats.org/officeDocument/2006/relationships/hyperlink" Target="http://alex-book.ru/catalog?tags%5B%5D=novinka&amp;sort=id-asc&amp;active_dialog_slug=cvety-i-uzory&amp;per_page=20&amp;page=1" TargetMode="External"/><Relationship Id="rId8" Type="http://schemas.openxmlformats.org/officeDocument/2006/relationships/hyperlink" Target="http://alex-book.ru/catalog?categories%5B%5D=a4-raskraski-serii-zvezdochka-dlya-malchikov&amp;active_dialog_slug=ochen-nuzhnye-mashiny-2&amp;per_page=20&amp;page=1" TargetMode="External"/><Relationship Id="rId9" Type="http://schemas.openxmlformats.org/officeDocument/2006/relationships/hyperlink" Target="https://alex-book.ru/catalog?search=&#1041;&#1086;&#1083;&#1100;&#1096;&#1080;&#1077;&amp;active_dialog_slug=bolshie-mashiny-3&amp;per_page=20&amp;page=1" TargetMode="External"/><Relationship Id="rId10" Type="http://schemas.openxmlformats.org/officeDocument/2006/relationships/hyperlink" Target="https://alex-book.ru/catalog?search=&#1042;&#1086;&#1077;&#1085;&#1085;&#1072;&amp;active_dialog_slug=voennaya-tehnika-3&amp;per_page=20&amp;page=1" TargetMode="External"/><Relationship Id="rId11" Type="http://schemas.openxmlformats.org/officeDocument/2006/relationships/hyperlink" Target="http://alex-book.ru/catalog?sort=id-asc&amp;active_dialog_slug=dlya-devochki&amp;per_page=20&amp;page=6" TargetMode="External"/><Relationship Id="rId12" Type="http://schemas.openxmlformats.org/officeDocument/2006/relationships/hyperlink" Target="https://alex-book.ru/catalog?search=&#1050;&#1088;&#1072;&#1089;&#1072;&amp;active_dialog_slug=krasavicy-3&amp;per_page=20&amp;page=1" TargetMode="External"/><Relationship Id="rId13" Type="http://schemas.openxmlformats.org/officeDocument/2006/relationships/hyperlink" Target="http://alex-book.ru/catalog?sort=id-asc&amp;active_dialog_slug=malyshi&amp;per_page=20&amp;page=6" TargetMode="External"/><Relationship Id="rId14" Type="http://schemas.openxmlformats.org/officeDocument/2006/relationships/hyperlink" Target="http://alex-book.ru/catalog?sort=id-asc&amp;active_dialog_slug=mashiny&amp;per_page=20&amp;page=6" TargetMode="External"/><Relationship Id="rId15" Type="http://schemas.openxmlformats.org/officeDocument/2006/relationships/hyperlink" Target="http://alex-book.ru/catalog?sort=id-asc&amp;active_dialog_slug=modnicy&amp;per_page=20&amp;page=6" TargetMode="External"/><Relationship Id="rId16" Type="http://schemas.openxmlformats.org/officeDocument/2006/relationships/hyperlink" Target="http://alex-book.ru/catalog?sort=id-asc&amp;active_dialog_slug=moi-risunki&amp;per_page=20&amp;page=7" TargetMode="External"/><Relationship Id="rId17" Type="http://schemas.openxmlformats.org/officeDocument/2006/relationships/hyperlink" Target="https://alex-book.ru/catalog?search=&#1052;&#1086;&#1103;+&#1087;&#1088;&#1080;&amp;active_dialog_slug=moya-princessa&amp;per_page=20&amp;page=1" TargetMode="External"/><Relationship Id="rId18" Type="http://schemas.openxmlformats.org/officeDocument/2006/relationships/hyperlink" Target="http://alex-book.ru/catalog?sort=id-asc&amp;active_dialog_slug=princessy&amp;per_page=20&amp;page=7" TargetMode="External"/><Relationship Id="rId19" Type="http://schemas.openxmlformats.org/officeDocument/2006/relationships/hyperlink" Target="http://alex-book.ru/catalog?sort=id-asc&amp;active_dialog_slug=spectransport&amp;per_page=20&amp;page=7" TargetMode="External"/><Relationship Id="rId20" Type="http://schemas.openxmlformats.org/officeDocument/2006/relationships/hyperlink" Target="http://alex-book.ru/catalog?sort=id-asc&amp;active_dialog_slug=ya-risuyu-sam&amp;per_page=20&amp;page=7" TargetMode="External"/><Relationship Id="rId21" Type="http://schemas.openxmlformats.org/officeDocument/2006/relationships/hyperlink" Target="http://alex-book.ru/catalog?sort=id-asc&amp;active_dialog_slug=pravila-dorozhnogo-dvizheniya-svetofor&amp;per_page=20&amp;page=54" TargetMode="External"/><Relationship Id="rId22" Type="http://schemas.openxmlformats.org/officeDocument/2006/relationships/hyperlink" Target="http://alex-book.ru/catalog?active_dialog_slug=pravila-dorozhnogo-dvizheniya&amp;per_page=20&amp;page=1" TargetMode="External"/><Relationship Id="rId23" Type="http://schemas.openxmlformats.org/officeDocument/2006/relationships/hyperlink" Target="http://alex-book.ru/catalog?active_dialog_slug=veselye-kapibary&amp;per_page=20&amp;page=1" TargetMode="External"/><Relationship Id="rId24" Type="http://schemas.openxmlformats.org/officeDocument/2006/relationships/hyperlink" Target="http://alex-book.ru/catalog?active_dialog_slug=zabavnye-kapibary&amp;per_page=20&amp;page=1" TargetMode="External"/><Relationship Id="rId25" Type="http://schemas.openxmlformats.org/officeDocument/2006/relationships/hyperlink" Target="http://alex-book.ru/catalog?active_dialog_slug=kapibara&amp;per_page=20&amp;page=1" TargetMode="External"/><Relationship Id="rId26" Type="http://schemas.openxmlformats.org/officeDocument/2006/relationships/hyperlink" Target="http://alex-book.ru/catalog?active_dialog_slug=milaya-kapibara&amp;per_page=20&amp;page=1" TargetMode="External"/><Relationship Id="rId27" Type="http://schemas.openxmlformats.org/officeDocument/2006/relationships/hyperlink" Target="https://alex-book.ru/catalog?search=&#1058;&#1077;&#1093;&#1085;&#1080;&#1082;&#1072;&amp;active_dialog_slug=tehnika-vokrug-nas&amp;per_page=20&amp;page=1" TargetMode="External"/><Relationship Id="rId28" Type="http://schemas.openxmlformats.org/officeDocument/2006/relationships/hyperlink" Target="http://alex-book.ru/catalog?sort=id-asc&amp;active_dialog_slug=krasivye-i-lyubimye&amp;per_page=20&amp;page=18" TargetMode="External"/><Relationship Id="rId29" Type="http://schemas.openxmlformats.org/officeDocument/2006/relationships/hyperlink" Target="http://alex-book.ru/catalog?search=&#1073;&#1086;&#1073;&#1088;&amp;active_dialog_slug=ozornoy-bobrenok&amp;per_page=20&amp;page=1" TargetMode="External"/><Relationship Id="rId30" Type="http://schemas.openxmlformats.org/officeDocument/2006/relationships/hyperlink" Target="http://alex-book.ru/catalog?categories%5B%5D=vodnaya-raskraska&amp;active_dialog_slug=kapibara-2&amp;per_page=20&amp;page=1" TargetMode="External"/><Relationship Id="rId31" Type="http://schemas.openxmlformats.org/officeDocument/2006/relationships/hyperlink" Target="http://alex-book.ru/catalog?categories%5B%5D=vodnaya-raskraska&amp;active_dialog_slug=myshonok-2&amp;per_page=20&amp;page=1" TargetMode="External"/><Relationship Id="rId32" Type="http://schemas.openxmlformats.org/officeDocument/2006/relationships/hyperlink" Target="http://alex-book.ru/catalog?categories%5B%5D=vodnaya-raskraska&amp;active_dialog_slug=sovenok&amp;per_page=20&amp;page=1" TargetMode="External"/><Relationship Id="rId33" Type="http://schemas.openxmlformats.org/officeDocument/2006/relationships/hyperlink" Target="http://alex-book.ru/catalog?categories%5B%5D=vodnaya-raskraska&amp;active_dialog_slug=tigrenok-2&amp;per_page=20&amp;page=1" TargetMode="External"/><Relationship Id="rId34" Type="http://schemas.openxmlformats.org/officeDocument/2006/relationships/hyperlink" Target="http://alex-book.ru/catalog?search=&#1088;&#1080;&#1089;&#1091;&#1077;&#1084;&amp;active_dialog_slug=risuem-po-konturu&amp;per_page=20&amp;page=1" TargetMode="External"/><Relationship Id="rId35" Type="http://schemas.openxmlformats.org/officeDocument/2006/relationships/hyperlink" Target="http://alex-book.ru/catalog?search=&#1075;&#1072;&#1076;&#1082;&#1080;&#1081;&amp;active_dialog_slug=gadkiy-utenok&amp;per_page=20&amp;page=1" TargetMode="External"/><Relationship Id="rId36" Type="http://schemas.openxmlformats.org/officeDocument/2006/relationships/hyperlink" Target="http://alex-book.ru/catalog?sort=id-asc&amp;active_dialog_slug=v-mire-zhivotnyh-oblozhka-s-zolotoy-folgoy&amp;per_page=20&amp;page=39" TargetMode="External"/><Relationship Id="rId37" Type="http://schemas.openxmlformats.org/officeDocument/2006/relationships/hyperlink" Target="http://alex-book.ru/catalog?sort=id-asc&amp;active_dialog_slug=zhivotnyy-mir-zemli-oblozhka-s-zolotoy-folgoy&amp;per_page=20&amp;page=39" TargetMode="External"/><Relationship Id="rId38" Type="http://schemas.openxmlformats.org/officeDocument/2006/relationships/hyperlink" Target="http://alex-book.ru/catalog?sort=id-asc&amp;active_dialog_slug=mudrye-skazki-oblozhka-s-zolotoy-folgoy&amp;per_page=20&amp;page=39" TargetMode="External"/><Relationship Id="rId39" Type="http://schemas.openxmlformats.org/officeDocument/2006/relationships/hyperlink" Target="http://alex-book.ru/catalog?sort=id-asc&amp;active_dialog_slug=skazki-oblozhka-s-zolotoy-folgoy&amp;per_page=20&amp;page=39" TargetMode="External"/><Relationship Id="rId40" Type="http://schemas.openxmlformats.org/officeDocument/2006/relationships/hyperlink" Target="http://alex-book.ru/catalog?sort=id-asc&amp;active_dialog_slug=vremena-goda-2&amp;per_page=20&amp;page=44" TargetMode="External"/><Relationship Id="rId41" Type="http://schemas.openxmlformats.org/officeDocument/2006/relationships/hyperlink" Target="http://alex-book.ru/catalog?sort=id-asc&amp;active_dialog_slug=kto-gde-zhivet-4&amp;per_page=20&amp;page=44" TargetMode="External"/><Relationship Id="rId42" Type="http://schemas.openxmlformats.org/officeDocument/2006/relationships/hyperlink" Target="http://alex-book.ru/catalog?sort=id-asc&amp;active_dialog_slug=magazin&amp;per_page=20&amp;page=44" TargetMode="External"/><Relationship Id="rId43" Type="http://schemas.openxmlformats.org/officeDocument/2006/relationships/hyperlink" Target="http://alex-book.ru/catalog?sort=id-asc&amp;active_dialog_slug=my-gotovim&amp;per_page=20&amp;page=44" TargetMode="External"/><Relationship Id="rId44" Type="http://schemas.openxmlformats.org/officeDocument/2006/relationships/hyperlink" Target="http://alex-book.ru/catalog?sort=id-asc&amp;active_dialog_slug=obemnye-figury&amp;per_page=20&amp;page=44" TargetMode="External"/><Relationship Id="rId45" Type="http://schemas.openxmlformats.org/officeDocument/2006/relationships/hyperlink" Target="http://alex-book.ru/catalog?sort=id-asc&amp;active_dialog_slug=transport-vokrug-nas&amp;per_page=20&amp;page=44" TargetMode="External"/><Relationship Id="rId46" Type="http://schemas.openxmlformats.org/officeDocument/2006/relationships/hyperlink" Target="http://alex-book.ru/catalog?sort=id-asc&amp;active_dialog_slug=zagadki-2&amp;per_page=20&amp;page=45" TargetMode="External"/><Relationship Id="rId47" Type="http://schemas.openxmlformats.org/officeDocument/2006/relationships/hyperlink" Target="http://alex-book.ru/catalog?sort=id-asc&amp;active_dialog_slug=zabavnye-zveryata-4&amp;per_page=20&amp;page=45" TargetMode="External"/><Relationship Id="rId48" Type="http://schemas.openxmlformats.org/officeDocument/2006/relationships/hyperlink" Target="http://alex-book.ru/catalog?sort=id-asc&amp;active_dialog_slug=zabavnye-uroki&amp;per_page=20&amp;page=45" TargetMode="External"/><Relationship Id="rId49" Type="http://schemas.openxmlformats.org/officeDocument/2006/relationships/hyperlink" Target="http://alex-book.ru/catalog?sort=id-asc&amp;active_dialog_slug=moya-pervaya-knizhka-o-tehnike&amp;per_page=20&amp;page=46" TargetMode="External"/><Relationship Id="rId50" Type="http://schemas.openxmlformats.org/officeDocument/2006/relationships/hyperlink" Target="http://alex-book.ru/catalog?sort=id-asc&amp;active_dialog_slug=prosto-zagadki&amp;per_page=20&amp;page=46" TargetMode="External"/><Relationship Id="rId51" Type="http://schemas.openxmlformats.org/officeDocument/2006/relationships/hyperlink" Target="http://alex-book.ru/catalog?sort=id-asc&amp;active_dialog_slug=ya-schitayu&amp;per_page=20&amp;page=46" TargetMode="External"/><Relationship Id="rId52" Type="http://schemas.openxmlformats.org/officeDocument/2006/relationships/hyperlink" Target="http://alex-book.ru/catalog?sort=id-asc&amp;active_dialog_slug=v-nashem-dvore&amp;per_page=20&amp;page=44" TargetMode="External"/><Relationship Id="rId53" Type="http://schemas.openxmlformats.org/officeDocument/2006/relationships/hyperlink" Target="http://alex-book.ru/catalog?sort=id-asc&amp;active_dialog_slug=zagadki&amp;per_page=20&amp;page=44" TargetMode="External"/><Relationship Id="rId54" Type="http://schemas.openxmlformats.org/officeDocument/2006/relationships/hyperlink" Target="http://alex-book.ru/catalog?sort=id-asc&amp;active_dialog_slug=progulka-na-lugu&amp;per_page=20&amp;page=44" TargetMode="External"/><Relationship Id="rId55" Type="http://schemas.openxmlformats.org/officeDocument/2006/relationships/hyperlink" Target="http://alex-book.ru/catalog?sort=id-asc&amp;active_dialog_slug=belaz&amp;per_page=20&amp;page=41" TargetMode="External"/><Relationship Id="rId56" Type="http://schemas.openxmlformats.org/officeDocument/2006/relationships/hyperlink" Target="http://www.slovo-book.ru/cover/4673738097v01.jpg" TargetMode="External"/><Relationship Id="rId57" Type="http://schemas.openxmlformats.org/officeDocument/2006/relationships/hyperlink" Target="http://www.slovo-book.ru/cover/4673738097978.jpg" TargetMode="External"/><Relationship Id="rId58" Type="http://schemas.openxmlformats.org/officeDocument/2006/relationships/hyperlink" Target="http://www.slovo-book.ru/cover/4673738097992.jpg" TargetMode="External"/><Relationship Id="rId59" Type="http://schemas.openxmlformats.org/officeDocument/2006/relationships/hyperlink" Target="http://www.slovo-book.ru/cover/4673738097954.jpg" TargetMode="External"/><Relationship Id="rId60" Type="http://schemas.openxmlformats.org/officeDocument/2006/relationships/hyperlink" Target="http://www.slovo-book.ru/cover/4673738097v07.jpg" TargetMode="External"/><Relationship Id="rId61" Type="http://schemas.openxmlformats.org/officeDocument/2006/relationships/hyperlink" Target="http://www.slovo-book.ru/cover/4673738097v06.jpg" TargetMode="External"/><Relationship Id="rId62" Type="http://schemas.openxmlformats.org/officeDocument/2006/relationships/hyperlink" Target="http://slovo-book.ru/cover/4673738097v08.jpg" TargetMode="External"/><Relationship Id="rId63" Type="http://schemas.openxmlformats.org/officeDocument/2006/relationships/hyperlink" Target="http://alex-book.ru/catalog?sort=id-asc&amp;active_dialog_slug=lisichka&amp;per_page=20&amp;page=7" TargetMode="External"/><Relationship Id="rId64" Type="http://schemas.openxmlformats.org/officeDocument/2006/relationships/hyperlink" Target="http://alex-book.ru/catalog?sort=id-asc&amp;active_dialog_slug=medved&amp;per_page=20&amp;page=7" TargetMode="External"/><Relationship Id="rId65" Type="http://schemas.openxmlformats.org/officeDocument/2006/relationships/hyperlink" Target="http://alex-book.ru/catalog?sort=id-asc&amp;active_dialog_slug=panda&amp;per_page=20&amp;page=7" TargetMode="External"/><Relationship Id="rId66" Type="http://schemas.openxmlformats.org/officeDocument/2006/relationships/hyperlink" Target="http://alex-book.ru/catalog?sort=id-asc&amp;active_dialog_slug=podemnyy-kran&amp;per_page=20&amp;page=8" TargetMode="External"/><Relationship Id="rId67" Type="http://schemas.openxmlformats.org/officeDocument/2006/relationships/hyperlink" Target="http://alex-book.ru/catalog?sort=id-asc&amp;active_dialog_slug=veseloe-puteshestvie&amp;per_page=20&amp;page=10" TargetMode="External"/><Relationship Id="rId68" Type="http://schemas.openxmlformats.org/officeDocument/2006/relationships/hyperlink" Target="http://alex-book.ru/catalog?sort=id-asc&amp;active_dialog_slug=veselye-kanikuly-2&amp;per_page=20&amp;page=11" TargetMode="External"/><Relationship Id="rId69" Type="http://schemas.openxmlformats.org/officeDocument/2006/relationships/hyperlink" Target="http://alex-book.ru/catalog?sort=id-asc&amp;active_dialog_slug=zvezdy-sceny&amp;per_page=20&amp;page=11" TargetMode="External"/><Relationship Id="rId70" Type="http://schemas.openxmlformats.org/officeDocument/2006/relationships/hyperlink" Target="http://alex-book.ru/catalog?sort=id-asc&amp;active_dialog_slug=letnee-priklyuchenie&amp;per_page=20&amp;page=11" TargetMode="External"/><Relationship Id="rId71" Type="http://schemas.openxmlformats.org/officeDocument/2006/relationships/hyperlink" Target="http://alex-book.ru/catalog?sort=id-asc&amp;active_dialog_slug=modnaya-kollekciya&amp;per_page=20&amp;page=11" TargetMode="External"/><Relationship Id="rId72" Type="http://schemas.openxmlformats.org/officeDocument/2006/relationships/hyperlink" Target="http://alex-book.ru/catalog?sort=id-asc&amp;active_dialog_slug=puteshestvie-s-druzyami&amp;per_page=20&amp;page=11" TargetMode="External"/><Relationship Id="rId73" Type="http://schemas.openxmlformats.org/officeDocument/2006/relationships/hyperlink" Target="http://alex-book.ru/catalog?sort=id-asc&amp;active_dialog_slug=sobiraemsya-na-prazdnik&amp;per_page=20&amp;page=11" TargetMode="External"/><Relationship Id="rId74" Type="http://schemas.openxmlformats.org/officeDocument/2006/relationships/hyperlink" Target="http://alex-book.ru/catalog?sort=id-asc&amp;active_dialog_slug=u-nas-segodnya-vecherinka&amp;per_page=20&amp;page=11" TargetMode="External"/><Relationship Id="rId75" Type="http://schemas.openxmlformats.org/officeDocument/2006/relationships/hyperlink" Target="http://alex-book.ru/catalog?sort=id-asc&amp;active_dialog_slug=azbuka-3&amp;per_page=20&amp;page=11" TargetMode="External"/><Relationship Id="rId76" Type="http://schemas.openxmlformats.org/officeDocument/2006/relationships/hyperlink" Target="http://alex-book.ru/catalog?sort=id-asc&amp;active_dialog_slug=azbuka-v-zagadkah&amp;per_page=20&amp;page=12" TargetMode="External"/><Relationship Id="rId77" Type="http://schemas.openxmlformats.org/officeDocument/2006/relationships/hyperlink" Target="http://alex-book.ru/catalog?sort=id-asc&amp;active_dialog_slug=azbuka-v-kartinkah&amp;per_page=20&amp;page=12" TargetMode="External"/><Relationship Id="rId78" Type="http://schemas.openxmlformats.org/officeDocument/2006/relationships/hyperlink" Target="http://alex-book.ru/catalog?sort=id-asc&amp;active_dialog_slug=azbuka-dlya-malchikov-2&amp;per_page=20&amp;page=12" TargetMode="External"/><Relationship Id="rId79" Type="http://schemas.openxmlformats.org/officeDocument/2006/relationships/hyperlink" Target="http://alex-book.ru/catalog?sort=id-asc&amp;active_dialog_slug=azbuka-po-slogam&amp;per_page=20&amp;page=12" TargetMode="External"/><Relationship Id="rId80" Type="http://schemas.openxmlformats.org/officeDocument/2006/relationships/hyperlink" Target="http://alex-book.ru/catalog?sort=id-asc&amp;active_dialog_slug=malenkie-ledi&amp;per_page=20&amp;page=12" TargetMode="External"/><Relationship Id="rId81" Type="http://schemas.openxmlformats.org/officeDocument/2006/relationships/hyperlink" Target="http://alex-book.ru/catalog?sort=id-asc&amp;active_dialog_slug=moi-princessy-2&amp;per_page=20&amp;page=12" TargetMode="External"/><Relationship Id="rId82" Type="http://schemas.openxmlformats.org/officeDocument/2006/relationships/hyperlink" Target="http://alex-book.ru/catalog?sort=id-asc&amp;active_dialog_slug=umnaya-tehnika&amp;per_page=20&amp;page=12" TargetMode="External"/><Relationship Id="rId83" Type="http://schemas.openxmlformats.org/officeDocument/2006/relationships/hyperlink" Target="http://alex-book.ru/catalog?categories%5B%5D=a4-s-nakleykami-seriya-nakley-i-raskras&amp;active_dialog_slug=aeroport&amp;per_page=20&amp;page=1" TargetMode="External"/><Relationship Id="rId84" Type="http://schemas.openxmlformats.org/officeDocument/2006/relationships/hyperlink" Target="http://alex-book.ru/catalog?sort=id-asc&amp;active_dialog_slug=v-lesu&amp;per_page=20&amp;page=9" TargetMode="External"/><Relationship Id="rId85" Type="http://schemas.openxmlformats.org/officeDocument/2006/relationships/hyperlink" Target="http://alex-book.ru/catalog?sort=id-asc&amp;active_dialog_slug=gonki&amp;per_page=20&amp;page=9" TargetMode="External"/><Relationship Id="rId86" Type="http://schemas.openxmlformats.org/officeDocument/2006/relationships/hyperlink" Target="http://alex-book.ru/catalog?sort=id-asc&amp;active_dialog_slug=dinozavry&amp;per_page=20&amp;page=9" TargetMode="External"/><Relationship Id="rId87" Type="http://schemas.openxmlformats.org/officeDocument/2006/relationships/hyperlink" Target="http://alex-book.ru/catalog?sort=id-asc&amp;active_dialog_slug=moi-princessy&amp;per_page=20&amp;page=9" TargetMode="External"/><Relationship Id="rId88" Type="http://schemas.openxmlformats.org/officeDocument/2006/relationships/hyperlink" Target="http://alex-book.ru/catalog?sort=id-asc&amp;active_dialog_slug=na-polyanke&amp;per_page=20&amp;page=9" TargetMode="External"/><Relationship Id="rId89" Type="http://schemas.openxmlformats.org/officeDocument/2006/relationships/hyperlink" Target="http://alex-book.ru/catalog?sort=id-asc&amp;active_dialog_slug=princessy-2&amp;per_page=20&amp;page=9" TargetMode="External"/><Relationship Id="rId90" Type="http://schemas.openxmlformats.org/officeDocument/2006/relationships/hyperlink" Target="http://alex-book.ru/catalog?sort=id-asc&amp;active_dialog_slug=progulka-po-moryu&amp;per_page=20&amp;page=9" TargetMode="External"/><Relationship Id="rId91" Type="http://schemas.openxmlformats.org/officeDocument/2006/relationships/hyperlink" Target="http://alex-book.ru/catalog?sort=id-asc&amp;active_dialog_slug=davay-igrat-2&amp;per_page=20&amp;page=9" TargetMode="External"/><Relationship Id="rId92" Type="http://schemas.openxmlformats.org/officeDocument/2006/relationships/hyperlink" Target="http://alex-book.ru/catalog?sort=id-asc&amp;active_dialog_slug=igrayu-sam&amp;per_page=20&amp;page=9" TargetMode="External"/><Relationship Id="rId93" Type="http://schemas.openxmlformats.org/officeDocument/2006/relationships/hyperlink" Target="http://alex-book.ru/catalog?sort=id-asc&amp;active_dialog_slug=ya-igrayu&amp;per_page=20&amp;page=9" TargetMode="External"/><Relationship Id="rId94" Type="http://schemas.openxmlformats.org/officeDocument/2006/relationships/hyperlink" Target="http://alex-book.ru/catalog?sort=id-asc&amp;active_dialog_slug=uchus-igrat&amp;per_page=20&amp;page=9" TargetMode="External"/><Relationship Id="rId95" Type="http://schemas.openxmlformats.org/officeDocument/2006/relationships/hyperlink" Target="http://alex-book.ru/catalog?sort=id-asc&amp;active_dialog_slug=pochitaem-k-chukovskiy-moydodyr&amp;per_page=20&amp;page=9" TargetMode="External"/><Relationship Id="rId96" Type="http://schemas.openxmlformats.org/officeDocument/2006/relationships/hyperlink" Target="http://alex-book.ru/catalog?sort=id-asc&amp;active_dialog_slug=pochitaem-k-chukovskiy-muha-cokotuha&amp;per_page=20&amp;page=9" TargetMode="External"/><Relationship Id="rId97" Type="http://schemas.openxmlformats.org/officeDocument/2006/relationships/hyperlink" Target="http://alex-book.ru/catalog?sort=id-asc&amp;active_dialog_slug=pochitaem-k-chukovskiy-tarakanishche&amp;per_page=20&amp;page=9" TargetMode="External"/><Relationship Id="rId98" Type="http://schemas.openxmlformats.org/officeDocument/2006/relationships/hyperlink" Target="http://alex-book.ru/catalog?sort=id-asc&amp;active_dialog_slug=pochitaem-lisa-nochlezhnica&amp;per_page=20&amp;page=9" TargetMode="External"/><Relationship Id="rId99" Type="http://schemas.openxmlformats.org/officeDocument/2006/relationships/hyperlink" Target="http://alex-book.ru/catalog?sort=id-asc&amp;active_dialog_slug=pochitaem-medved-i-starikovy-dochki&amp;per_page=20&amp;page=9" TargetMode="External"/><Relationship Id="rId100" Type="http://schemas.openxmlformats.org/officeDocument/2006/relationships/hyperlink" Target="http://alex-book.ru/catalog?sort=id-asc&amp;active_dialog_slug=pochitaem-t-gorbacheva-schet&amp;per_page=20&amp;page=10" TargetMode="External"/><Relationship Id="rId101" Type="http://schemas.openxmlformats.org/officeDocument/2006/relationships/hyperlink" Target="http://alex-book.ru/catalog?sort=id-asc&amp;active_dialog_slug=pochitaem-teremok&amp;per_page=20&amp;page=10" TargetMode="External"/><Relationship Id="rId102" Type="http://schemas.openxmlformats.org/officeDocument/2006/relationships/hyperlink" Target="http://alex-book.ru/catalog?sort=id-asc&amp;active_dialog_slug=pochitaem-tri-porosenka&amp;per_page=20&amp;page=10" TargetMode="External"/><Relationship Id="rId103" Type="http://schemas.openxmlformats.org/officeDocument/2006/relationships/hyperlink" Target="http://alex-book.ru/catalog?categories%5B%5D=a5-s-nakleykami-seriya-knizhka-igrushka&amp;active_dialog_slug=v-lesu-2&amp;per_page=20&amp;page=1" TargetMode="External"/><Relationship Id="rId104" Type="http://schemas.openxmlformats.org/officeDocument/2006/relationships/hyperlink" Target="http://alex-book.ru/catalog?categories%5B%5D=a5-s-nakleykami-seriya-knizhka-igrushka&amp;active_dialog_slug=veselyy-transport&amp;per_page=20&amp;page=1" TargetMode="External"/><Relationship Id="rId105" Type="http://schemas.openxmlformats.org/officeDocument/2006/relationships/hyperlink" Target="http://alex-book.ru/catalog?sort=id-asc&amp;active_dialog_slug=vo-dvore&amp;per_page=20&amp;page=10" TargetMode="External"/><Relationship Id="rId106" Type="http://schemas.openxmlformats.org/officeDocument/2006/relationships/hyperlink" Target="http://alex-book.ru/catalog?sort=id-asc&amp;active_dialog_slug=zoopark&amp;per_page=20&amp;page=10" TargetMode="External"/><Relationship Id="rId107" Type="http://schemas.openxmlformats.org/officeDocument/2006/relationships/hyperlink" Target="http://alex-book.ru/catalog?sort=id-asc&amp;active_dialog_slug=igraem-s-bukvami-i-slovami&amp;per_page=20&amp;page=10" TargetMode="External"/><Relationship Id="rId108" Type="http://schemas.openxmlformats.org/officeDocument/2006/relationships/hyperlink" Target="http://alex-book.ru/catalog?sort=id-asc&amp;active_dialog_slug=poleteli-poehali&amp;per_page=20&amp;page=10" TargetMode="External"/><Relationship Id="rId109" Type="http://schemas.openxmlformats.org/officeDocument/2006/relationships/hyperlink" Target="http://alex-book.ru/catalog?sort=id-asc&amp;active_dialog_slug=sad-i-ogorod&amp;per_page=20&amp;page=10" TargetMode="External"/><Relationship Id="rId110" Type="http://schemas.openxmlformats.org/officeDocument/2006/relationships/hyperlink" Target="http://alex-book.ru/catalog?sort=id-asc&amp;active_dialog_slug=schet&amp;per_page=20&amp;page=10" TargetMode="External"/><Relationship Id="rId111" Type="http://schemas.openxmlformats.org/officeDocument/2006/relationships/hyperlink" Target="http://alex-book.ru/catalog?sort=id-asc&amp;active_dialog_slug=animals-zhivotnye&amp;per_page=20&amp;page=10" TargetMode="External"/><Relationship Id="rId112" Type="http://schemas.openxmlformats.org/officeDocument/2006/relationships/hyperlink" Target="http://alex-book.ru/catalog?sort=id-asc&amp;active_dialog_slug=azbuka&amp;per_page=20&amp;page=10" TargetMode="External"/><Relationship Id="rId113" Type="http://schemas.openxmlformats.org/officeDocument/2006/relationships/hyperlink" Target="http://alex-book.ru/catalog?sort=id-asc&amp;active_dialog_slug=azbuka-dlya-malchikov&amp;per_page=20&amp;page=10" TargetMode="External"/><Relationship Id="rId114" Type="http://schemas.openxmlformats.org/officeDocument/2006/relationships/hyperlink" Target="http://alex-book.ru/catalog?sort=id-asc&amp;active_dialog_slug=dikie-zhivotnye&amp;per_page=20&amp;page=10" TargetMode="External"/><Relationship Id="rId115" Type="http://schemas.openxmlformats.org/officeDocument/2006/relationships/hyperlink" Target="http://alex-book.ru/catalog?search=&#1076;&#1086;&#1084;&#1072;&#1096;&#1085;&#1080;&#1077;&amp;active_dialog_slug=domashnie-zhivotnye&amp;per_page=20&amp;page=1" TargetMode="External"/><Relationship Id="rId116" Type="http://schemas.openxmlformats.org/officeDocument/2006/relationships/hyperlink" Target="http://alex-book.ru/catalog?sort=id-asc&amp;active_dialog_slug=sobiraem-urozhay&amp;per_page=20&amp;page=10" TargetMode="External"/><Relationship Id="rId117" Type="http://schemas.openxmlformats.org/officeDocument/2006/relationships/hyperlink" Target="http://alex-book.ru/catalog?sort=id-asc&amp;active_dialog_slug=transport&amp;per_page=20&amp;page=10" TargetMode="External"/><Relationship Id="rId118" Type="http://schemas.openxmlformats.org/officeDocument/2006/relationships/hyperlink" Target="http://alex-book.ru/catalog?sort=id-asc&amp;active_dialog_slug=frukty-i-yagody&amp;per_page=20&amp;page=10" TargetMode="External"/><Relationship Id="rId119" Type="http://schemas.openxmlformats.org/officeDocument/2006/relationships/hyperlink" Target="http://alex-book.ru/catalog?sort=id-asc&amp;active_dialog_slug=raskraska-dlya-malchikov&amp;per_page=20&amp;page=11" TargetMode="External"/><Relationship Id="rId120" Type="http://schemas.openxmlformats.org/officeDocument/2006/relationships/hyperlink" Target="http://alex-book.ru/catalog?sort=id-asc&amp;active_dialog_slug=raskras-sam&amp;per_page=20&amp;page=11" TargetMode="External"/><Relationship Id="rId121" Type="http://schemas.openxmlformats.org/officeDocument/2006/relationships/hyperlink" Target="http://alex-book.ru/catalog?sort=id-asc&amp;active_dialog_slug=azbuka-2&amp;per_page=20&amp;page=11" TargetMode="External"/><Relationship Id="rId122" Type="http://schemas.openxmlformats.org/officeDocument/2006/relationships/hyperlink" Target="http://alex-book.ru/catalog?sort=id-asc&amp;active_dialog_slug=azbuka-malysham&amp;per_page=20&amp;page=11" TargetMode="External"/><Relationship Id="rId123" Type="http://schemas.openxmlformats.org/officeDocument/2006/relationships/hyperlink" Target="http://alex-book.ru/catalog?sort=id-asc&amp;active_dialog_slug=luchshaya-raskraska-2&amp;per_page=20&amp;page=11" TargetMode="External"/><Relationship Id="rId124" Type="http://schemas.openxmlformats.org/officeDocument/2006/relationships/hyperlink" Target="http://alex-book.ru/catalog?sort=id-asc&amp;active_dialog_slug=malenkie-modnicy&amp;per_page=20&amp;page=11" TargetMode="External"/><Relationship Id="rId125" Type="http://schemas.openxmlformats.org/officeDocument/2006/relationships/hyperlink" Target="http://alex-book.ru/catalog?sort=id-asc&amp;active_dialog_slug=mir-princess&amp;per_page=20&amp;page=11" TargetMode="External"/><Relationship Id="rId126" Type="http://schemas.openxmlformats.org/officeDocument/2006/relationships/hyperlink" Target="http://alex-book.ru/catalog?sort=id-asc&amp;active_dialog_slug=modnye-princessy&amp;per_page=20&amp;page=11" TargetMode="External"/><Relationship Id="rId127" Type="http://schemas.openxmlformats.org/officeDocument/2006/relationships/hyperlink" Target="http://alex-book.ru/catalog?sort=id-asc&amp;active_dialog_slug=raskras-skazku&amp;per_page=20&amp;page=11" TargetMode="External"/><Relationship Id="rId128" Type="http://schemas.openxmlformats.org/officeDocument/2006/relationships/hyperlink" Target="http://alex-book.ru/catalog?sort=id-asc&amp;active_dialog_slug=skazochnye-princessy&amp;per_page=20&amp;page=11" TargetMode="External"/><Relationship Id="rId129" Type="http://schemas.openxmlformats.org/officeDocument/2006/relationships/hyperlink" Target="http://alex-book.ru/catalog?sort=id-asc&amp;active_dialog_slug=tebe-malysh&amp;per_page=20&amp;page=11" TargetMode="External"/><Relationship Id="rId130" Type="http://schemas.openxmlformats.org/officeDocument/2006/relationships/hyperlink" Target="http://alex-book.ru/catalog?sort=id-asc&amp;active_dialog_slug=azbuka-6&amp;per_page=20&amp;page=22" TargetMode="External"/><Relationship Id="rId131" Type="http://schemas.openxmlformats.org/officeDocument/2006/relationships/hyperlink" Target="http://alex-book.ru/catalog?sort=id-asc&amp;active_dialog_slug=moya-azbuka&amp;per_page=20&amp;page=22" TargetMode="External"/><Relationship Id="rId132" Type="http://schemas.openxmlformats.org/officeDocument/2006/relationships/hyperlink" Target="http://alex-book.ru/catalog?sort=id-asc&amp;active_dialog_slug=moya-semya-2&amp;per_page=20&amp;page=22" TargetMode="External"/><Relationship Id="rId133" Type="http://schemas.openxmlformats.org/officeDocument/2006/relationships/hyperlink" Target="http://alex-book.ru/catalog?sort=id-asc&amp;active_dialog_slug=chto-nas-okruzhaet&amp;per_page=20&amp;page=22" TargetMode="External"/><Relationship Id="rId134" Type="http://schemas.openxmlformats.org/officeDocument/2006/relationships/hyperlink" Target="http://alex-book.ru/catalog?sort=id-asc&amp;active_dialog_slug=ya-uchus&amp;per_page=20&amp;page=22" TargetMode="External"/><Relationship Id="rId135" Type="http://schemas.openxmlformats.org/officeDocument/2006/relationships/hyperlink" Target="http://alex-book.ru/catalog?sort=id-asc&amp;active_dialog_slug=veselye-kartinki&amp;per_page=20&amp;page=7" TargetMode="External"/><Relationship Id="rId136" Type="http://schemas.openxmlformats.org/officeDocument/2006/relationships/hyperlink" Target="http://alex-book.ru/catalog?sort=id-asc&amp;active_dialog_slug=dlya-malyshey&amp;per_page=20&amp;page=7" TargetMode="External"/><Relationship Id="rId137" Type="http://schemas.openxmlformats.org/officeDocument/2006/relationships/hyperlink" Target="http://alex-book.ru/catalog?sort=id-asc&amp;active_dialog_slug=dlya-samyh-malenkih&amp;per_page=20&amp;page=7" TargetMode="External"/><Relationship Id="rId138" Type="http://schemas.openxmlformats.org/officeDocument/2006/relationships/hyperlink" Target="http://alex-book.ru/catalog?sort=id-asc&amp;active_dialog_slug=luchshaya-raskraska&amp;per_page=20&amp;page=7" TargetMode="External"/><Relationship Id="rId139" Type="http://schemas.openxmlformats.org/officeDocument/2006/relationships/hyperlink" Target="http://alex-book.ru/catalog?sort=id-asc&amp;active_dialog_slug=malenkiy-hudozhnik&amp;per_page=20&amp;page=7" TargetMode="External"/><Relationship Id="rId140" Type="http://schemas.openxmlformats.org/officeDocument/2006/relationships/hyperlink" Target="http://alex-book.ru/catalog?sort=id-asc&amp;active_dialog_slug=moi-kartinki&amp;per_page=20&amp;page=7" TargetMode="External"/><Relationship Id="rId141" Type="http://schemas.openxmlformats.org/officeDocument/2006/relationships/hyperlink" Target="http://alex-book.ru/catalog?sort=id-asc&amp;active_dialog_slug=pervye-risunki&amp;per_page=20&amp;page=7" TargetMode="External"/><Relationship Id="rId142" Type="http://schemas.openxmlformats.org/officeDocument/2006/relationships/hyperlink" Target="http://alex-book.ru/catalog?sort=id-asc&amp;active_dialog_slug=yarkie-kraski&amp;per_page=20&amp;page=7" TargetMode="External"/><Relationship Id="rId143" Type="http://schemas.openxmlformats.org/officeDocument/2006/relationships/hyperlink" Target="http://alex-book.ru/catalog?sort=id-asc&amp;active_dialog_slug=belochka-2&amp;per_page=20&amp;page=12" TargetMode="External"/><Relationship Id="rId144" Type="http://schemas.openxmlformats.org/officeDocument/2006/relationships/hyperlink" Target="http://alex-book.ru/catalog?sort=id-asc&amp;active_dialog_slug=dinozavrik&amp;per_page=20&amp;page=12" TargetMode="External"/><Relationship Id="rId145" Type="http://schemas.openxmlformats.org/officeDocument/2006/relationships/hyperlink" Target="http://alex-book.ru/catalog?categories%5B%5D=vodnaya-raskraska&amp;active_dialog_slug=dlya-malchikov&amp;per_page=20&amp;page=1" TargetMode="External"/><Relationship Id="rId146" Type="http://schemas.openxmlformats.org/officeDocument/2006/relationships/hyperlink" Target="http://alex-book.ru/catalog?sort=id-asc&amp;active_dialog_slug=dobryy-ezhik&amp;per_page=20&amp;page=12" TargetMode="External"/><Relationship Id="rId147" Type="http://schemas.openxmlformats.org/officeDocument/2006/relationships/hyperlink" Target="http://alex-book.ru/catalog?sort=id-asc&amp;active_dialog_slug=zabavnyy-telenok&amp;per_page=20&amp;page=12" TargetMode="External"/><Relationship Id="rId148" Type="http://schemas.openxmlformats.org/officeDocument/2006/relationships/hyperlink" Target="http://alex-book.ru/catalog?sort=id-asc&amp;active_dialog_slug=zabotlivyy-enot&amp;per_page=20&amp;page=12" TargetMode="External"/><Relationship Id="rId149" Type="http://schemas.openxmlformats.org/officeDocument/2006/relationships/hyperlink" Target="http://alex-book.ru/catalog?sort=id-asc&amp;active_dialog_slug=zamechatelnyy-slonenok&amp;per_page=20&amp;page=12" TargetMode="External"/><Relationship Id="rId150" Type="http://schemas.openxmlformats.org/officeDocument/2006/relationships/hyperlink" Target="http://alex-book.ru/catalog?sort=id-asc&amp;active_dialog_slug=kosolapyy-medvezhonok&amp;per_page=20&amp;page=12" TargetMode="External"/><Relationship Id="rId151" Type="http://schemas.openxmlformats.org/officeDocument/2006/relationships/hyperlink" Target="http://alex-book.ru/catalog?sort=id-asc&amp;active_dialog_slug=lyubimaya-loshadka&amp;per_page=20&amp;page=12" TargetMode="External"/><Relationship Id="rId152" Type="http://schemas.openxmlformats.org/officeDocument/2006/relationships/hyperlink" Target="http://alex-book.ru/catalog?sort=id-asc&amp;active_dialog_slug=lyubopytnyy-kotenok&amp;per_page=20&amp;page=12" TargetMode="External"/><Relationship Id="rId153" Type="http://schemas.openxmlformats.org/officeDocument/2006/relationships/hyperlink" Target="http://alex-book.ru/catalog?sort=id-asc&amp;active_dialog_slug=malenkiy-utenok&amp;per_page=20&amp;page=12" TargetMode="External"/><Relationship Id="rId154" Type="http://schemas.openxmlformats.org/officeDocument/2006/relationships/hyperlink" Target="http://alex-book.ru/catalog?sort=id-asc&amp;active_dialog_slug=malchikam&amp;per_page=20&amp;page=13" TargetMode="External"/><Relationship Id="rId155" Type="http://schemas.openxmlformats.org/officeDocument/2006/relationships/hyperlink" Target="http://alex-book.ru/catalog?sort=id-asc&amp;active_dialog_slug=milyy-shchenok&amp;per_page=20&amp;page=13" TargetMode="External"/><Relationship Id="rId156" Type="http://schemas.openxmlformats.org/officeDocument/2006/relationships/hyperlink" Target="http://www.slovo-book.ru/cover/9785000336786.jpg" TargetMode="External"/><Relationship Id="rId157" Type="http://schemas.openxmlformats.org/officeDocument/2006/relationships/hyperlink" Target="http://alex-book.ru/catalog?sort=id-asc&amp;active_dialog_slug=hrabryy-lvenok&amp;per_page=20&amp;page=13" TargetMode="External"/><Relationship Id="rId158" Type="http://schemas.openxmlformats.org/officeDocument/2006/relationships/hyperlink" Target="http://alex-book.ru/catalog?sort=id-asc&amp;active_dialog_slug=cyplenok-2&amp;per_page=20&amp;page=13" TargetMode="External"/><Relationship Id="rId159" Type="http://schemas.openxmlformats.org/officeDocument/2006/relationships/hyperlink" Target="http://alex-book.ru/catalog?sort=id-asc&amp;active_dialog_slug=shalovlivyy-lisenok&amp;per_page=20&amp;page=13" TargetMode="External"/><Relationship Id="rId160" Type="http://schemas.openxmlformats.org/officeDocument/2006/relationships/hyperlink" Target="http://alex-book.ru/catalog?sort=id-asc&amp;active_dialog_slug=shustryy-zaychonok&amp;per_page=20&amp;page=13" TargetMode="External"/><Relationship Id="rId161" Type="http://schemas.openxmlformats.org/officeDocument/2006/relationships/hyperlink" Target="http://alex-book.ru/catalog?sort=id-asc&amp;active_dialog_slug=vot-my-kakie&amp;per_page=20&amp;page=13" TargetMode="External"/><Relationship Id="rId162" Type="http://schemas.openxmlformats.org/officeDocument/2006/relationships/hyperlink" Target="http://alex-book.ru/catalog?sort=id-asc&amp;active_dialog_slug=dlya-malchikov-2&amp;per_page=20&amp;page=13" TargetMode="External"/><Relationship Id="rId163" Type="http://schemas.openxmlformats.org/officeDocument/2006/relationships/hyperlink" Target="http://alex-book.ru/catalog?sort=id-asc&amp;active_dialog_slug=moi-lyubimye-zveryata&amp;per_page=20&amp;page=13" TargetMode="External"/><Relationship Id="rId164" Type="http://schemas.openxmlformats.org/officeDocument/2006/relationships/hyperlink" Target="http://alex-book.ru/catalog?sort=id-asc&amp;active_dialog_slug=o-zhivotnyh&amp;per_page=20&amp;page=13" TargetMode="External"/><Relationship Id="rId165" Type="http://schemas.openxmlformats.org/officeDocument/2006/relationships/hyperlink" Target="http://alex-book.ru/catalog?sort=id-asc&amp;active_dialog_slug=raskras-skazku-2&amp;per_page=20&amp;page=13" TargetMode="External"/><Relationship Id="rId166" Type="http://schemas.openxmlformats.org/officeDocument/2006/relationships/hyperlink" Target="http://alex-book.ru/catalog?sort=id-asc&amp;active_dialog_slug=tebe-malysh-2&amp;per_page=20&amp;page=13" TargetMode="External"/><Relationship Id="rId167" Type="http://schemas.openxmlformats.org/officeDocument/2006/relationships/hyperlink" Target="http://alex-book.ru/catalog?sort=id-asc&amp;active_dialog_slug=ya-risuyu-sam-2&amp;per_page=20&amp;page=13" TargetMode="External"/><Relationship Id="rId168" Type="http://schemas.openxmlformats.org/officeDocument/2006/relationships/hyperlink" Target="http://alex-book.ru/catalog?sort=id-asc&amp;active_dialog_slug=azbuka-4&amp;per_page=20&amp;page=13" TargetMode="External"/><Relationship Id="rId169" Type="http://schemas.openxmlformats.org/officeDocument/2006/relationships/hyperlink" Target="http://alex-book.ru/catalog?sort=id-asc&amp;active_dialog_slug=bolshoe-puteshestvie&amp;per_page=20&amp;page=13" TargetMode="External"/><Relationship Id="rId170" Type="http://schemas.openxmlformats.org/officeDocument/2006/relationships/hyperlink" Target="http://alex-book.ru/catalog?sort=id-asc&amp;active_dialog_slug=zhivotnye&amp;per_page=20&amp;page=13" TargetMode="External"/><Relationship Id="rId171" Type="http://schemas.openxmlformats.org/officeDocument/2006/relationships/hyperlink" Target="http://alex-book.ru/catalog?sort=id-asc&amp;active_dialog_slug=igrushki&amp;per_page=20&amp;page=14" TargetMode="External"/><Relationship Id="rId172" Type="http://schemas.openxmlformats.org/officeDocument/2006/relationships/hyperlink" Target="http://alex-book.ru/catalog?sort=id-asc&amp;active_dialog_slug=po-dorogam-i-moryam&amp;per_page=20&amp;page=14" TargetMode="External"/><Relationship Id="rId173" Type="http://schemas.openxmlformats.org/officeDocument/2006/relationships/hyperlink" Target="http://alex-book.ru/catalog?sort=id-asc&amp;active_dialog_slug=veselye-princessy&amp;per_page=20&amp;page=14" TargetMode="External"/><Relationship Id="rId174" Type="http://schemas.openxmlformats.org/officeDocument/2006/relationships/hyperlink" Target="http://alex-book.ru/catalog?sort=id-asc&amp;active_dialog_slug=princessy-3&amp;per_page=20&amp;page=14" TargetMode="External"/><Relationship Id="rId175" Type="http://schemas.openxmlformats.org/officeDocument/2006/relationships/hyperlink" Target="http://alex-book.ru/catalog?sort=id-asc&amp;active_dialog_slug=samye-modnye&amp;per_page=20&amp;page=14" TargetMode="External"/><Relationship Id="rId176" Type="http://schemas.openxmlformats.org/officeDocument/2006/relationships/hyperlink" Target="http://alex-book.ru/catalog?sort=id-asc&amp;active_dialog_slug=devochkam&amp;per_page=20&amp;page=14" TargetMode="External"/><Relationship Id="rId177" Type="http://schemas.openxmlformats.org/officeDocument/2006/relationships/hyperlink" Target="http://alex-book.ru/catalog?sort=id-asc&amp;active_dialog_slug=luchshaya-pervaya-raskraska&amp;per_page=20&amp;page=14" TargetMode="External"/><Relationship Id="rId178" Type="http://schemas.openxmlformats.org/officeDocument/2006/relationships/hyperlink" Target="http://alex-book.ru/catalog?sort=id-asc&amp;active_dialog_slug=malchikam-2&amp;per_page=20&amp;page=14" TargetMode="External"/><Relationship Id="rId179" Type="http://schemas.openxmlformats.org/officeDocument/2006/relationships/hyperlink" Target="http://alex-book.ru/catalog?sort=id-asc&amp;active_dialog_slug=mir-tehniki&amp;per_page=20&amp;page=14" TargetMode="External"/><Relationship Id="rId180" Type="http://schemas.openxmlformats.org/officeDocument/2006/relationships/hyperlink" Target="http://alex-book.ru/catalog?sort=id-asc&amp;active_dialog_slug=nastoyashchie-princessy&amp;per_page=20&amp;page=14" TargetMode="External"/><Relationship Id="rId181" Type="http://schemas.openxmlformats.org/officeDocument/2006/relationships/hyperlink" Target="http://alex-book.ru/catalog?sort=id-asc&amp;active_dialog_slug=prekrasnye-princessy&amp;per_page=20&amp;page=14" TargetMode="External"/><Relationship Id="rId182" Type="http://schemas.openxmlformats.org/officeDocument/2006/relationships/hyperlink" Target="http://alex-book.ru/catalog?sort=id-asc&amp;active_dialog_slug=pro-zveryat&amp;per_page=20&amp;page=14" TargetMode="External"/><Relationship Id="rId183" Type="http://schemas.openxmlformats.org/officeDocument/2006/relationships/hyperlink" Target="http://alex-book.ru/catalog?sort=id-asc&amp;active_dialog_slug=raskras-malysh&amp;per_page=20&amp;page=14" TargetMode="External"/><Relationship Id="rId184" Type="http://schemas.openxmlformats.org/officeDocument/2006/relationships/hyperlink" Target="http://alex-book.ru/catalog?sort=id-asc&amp;active_dialog_slug=schet-2&amp;per_page=20&amp;page=14" TargetMode="External"/><Relationship Id="rId185" Type="http://schemas.openxmlformats.org/officeDocument/2006/relationships/hyperlink" Target="http://alex-book.ru/catalog?sort=id-asc&amp;active_dialog_slug=tehnika-malchikam&amp;per_page=20&amp;page=14" TargetMode="External"/><Relationship Id="rId186" Type="http://schemas.openxmlformats.org/officeDocument/2006/relationships/hyperlink" Target="http://alex-book.ru/catalog?sort=id-asc&amp;active_dialog_slug=ya-risuyu&amp;per_page=20&amp;page=14" TargetMode="External"/><Relationship Id="rId187" Type="http://schemas.openxmlformats.org/officeDocument/2006/relationships/hyperlink" Target="http://alex-book.ru/catalog?sort=id-asc&amp;active_dialog_slug=azbuka-5&amp;per_page=20&amp;page=14" TargetMode="External"/><Relationship Id="rId188" Type="http://schemas.openxmlformats.org/officeDocument/2006/relationships/hyperlink" Target="http://alex-book.ru/catalog?sort=id-asc&amp;active_dialog_slug=dlya-vas-devochki&amp;per_page=20&amp;page=15" TargetMode="External"/><Relationship Id="rId189" Type="http://schemas.openxmlformats.org/officeDocument/2006/relationships/hyperlink" Target="http://alex-book.ru/catalog?sort=id-asc&amp;active_dialog_slug=malenkomu-hudozhniku&amp;per_page=20&amp;page=15" TargetMode="External"/><Relationship Id="rId190" Type="http://schemas.openxmlformats.org/officeDocument/2006/relationships/hyperlink" Target="http://alex-book.ru/catalog?sort=id-asc&amp;active_dialog_slug=moi-kukly&amp;per_page=20&amp;page=15" TargetMode="External"/><Relationship Id="rId191" Type="http://schemas.openxmlformats.org/officeDocument/2006/relationships/hyperlink" Target="http://alex-book.ru/catalog?sort=id-asc&amp;active_dialog_slug=moi-princessy-4&amp;per_page=20&amp;page=15" TargetMode="External"/><Relationship Id="rId192" Type="http://schemas.openxmlformats.org/officeDocument/2006/relationships/hyperlink" Target="http://alex-book.ru/catalog?sort=id-asc&amp;active_dialog_slug=na-sushe-i-na-more&amp;per_page=20&amp;page=15" TargetMode="External"/><Relationship Id="rId193" Type="http://schemas.openxmlformats.org/officeDocument/2006/relationships/hyperlink" Target="http://alex-book.ru/catalog?sort=id-asc&amp;active_dialog_slug=nuzhnaya-tehnika&amp;per_page=20&amp;page=15" TargetMode="External"/><Relationship Id="rId194" Type="http://schemas.openxmlformats.org/officeDocument/2006/relationships/hyperlink" Target="http://alex-book.ru/catalog?sort=id-asc&amp;active_dialog_slug=risuem-mashiny&amp;per_page=20&amp;page=15" TargetMode="External"/><Relationship Id="rId195" Type="http://schemas.openxmlformats.org/officeDocument/2006/relationships/hyperlink" Target="http://alex-book.ru/catalog?sort=id-asc&amp;active_dialog_slug=risuem-tehniku&amp;per_page=20&amp;page=15" TargetMode="External"/><Relationship Id="rId196" Type="http://schemas.openxmlformats.org/officeDocument/2006/relationships/hyperlink" Target="http://alex-book.ru/catalog?sort=id-asc&amp;active_dialog_slug=udivitelnye-princessy&amp;per_page=20&amp;page=15" TargetMode="External"/><Relationship Id="rId197" Type="http://schemas.openxmlformats.org/officeDocument/2006/relationships/hyperlink" Target="http://alex-book.ru/catalog?sort=id-asc&amp;active_dialog_slug=uchus-risovat&amp;per_page=20&amp;page=15" TargetMode="External"/><Relationship Id="rId198" Type="http://schemas.openxmlformats.org/officeDocument/2006/relationships/hyperlink" Target="http://alex-book.ru/catalog?sort=id-asc&amp;active_dialog_slug=chudo-mashiny&amp;per_page=20&amp;page=15" TargetMode="External"/><Relationship Id="rId199" Type="http://schemas.openxmlformats.org/officeDocument/2006/relationships/hyperlink" Target="http://alex-book.ru/catalog?sort=id-asc&amp;active_dialog_slug=ya-igrayu-2&amp;per_page=20&amp;page=15" TargetMode="External"/><Relationship Id="rId200" Type="http://schemas.openxmlformats.org/officeDocument/2006/relationships/hyperlink" Target="http://alex-book.ru/catalog?sort=id-asc&amp;active_dialog_slug=veselye-risunki-2&amp;per_page=20&amp;page=15" TargetMode="External"/><Relationship Id="rId201" Type="http://schemas.openxmlformats.org/officeDocument/2006/relationships/hyperlink" Target="http://alex-book.ru/catalog?sort=id-asc&amp;active_dialog_slug=vremya-risovat&amp;per_page=20&amp;page=15" TargetMode="External"/><Relationship Id="rId202" Type="http://schemas.openxmlformats.org/officeDocument/2006/relationships/hyperlink" Target="http://alex-book.ru/catalog?sort=id-asc&amp;active_dialog_slug=davay-risovat-2&amp;per_page=20&amp;page=15" TargetMode="External"/><Relationship Id="rId203" Type="http://schemas.openxmlformats.org/officeDocument/2006/relationships/hyperlink" Target="http://alex-book.ru/catalog?sort=id-asc&amp;active_dialog_slug=dlya-malyshey-2&amp;per_page=20&amp;page=15" TargetMode="External"/><Relationship Id="rId204" Type="http://schemas.openxmlformats.org/officeDocument/2006/relationships/hyperlink" Target="http://alex-book.ru/catalog?sort=id-asc&amp;active_dialog_slug=dlya-malyutok&amp;per_page=20&amp;page=15" TargetMode="External"/><Relationship Id="rId205" Type="http://schemas.openxmlformats.org/officeDocument/2006/relationships/hyperlink" Target="http://alex-book.ru/catalog?sort=id-asc&amp;active_dialog_slug=kto-kakogo-cveta&amp;per_page=20&amp;page=15" TargetMode="External"/><Relationship Id="rId206" Type="http://schemas.openxmlformats.org/officeDocument/2006/relationships/hyperlink" Target="http://alex-book.ru/catalog?sort=id-asc&amp;active_dialog_slug=malyshu&amp;per_page=20&amp;page=16" TargetMode="External"/><Relationship Id="rId207" Type="http://schemas.openxmlformats.org/officeDocument/2006/relationships/hyperlink" Target="http://alex-book.ru/catalog?sort=id-asc&amp;active_dialog_slug=moi-risunki-2&amp;per_page=20&amp;page=16" TargetMode="External"/><Relationship Id="rId208" Type="http://schemas.openxmlformats.org/officeDocument/2006/relationships/hyperlink" Target="http://alex-book.ru/catalog?sort=id-asc&amp;active_dialog_slug=moi-pervye-risunki&amp;per_page=20&amp;page=16" TargetMode="External"/><Relationship Id="rId209" Type="http://schemas.openxmlformats.org/officeDocument/2006/relationships/hyperlink" Target="http://alex-book.ru/catalog?sort=id-asc&amp;active_dialog_slug=moya-raskraska&amp;per_page=20&amp;page=16" TargetMode="External"/><Relationship Id="rId210" Type="http://schemas.openxmlformats.org/officeDocument/2006/relationships/hyperlink" Target="http://alex-book.ru/catalog?sort=id-asc&amp;active_dialog_slug=pervye-risunki-2&amp;per_page=20&amp;page=16" TargetMode="External"/><Relationship Id="rId211" Type="http://schemas.openxmlformats.org/officeDocument/2006/relationships/hyperlink" Target="http://alex-book.ru/catalog?sort=id-asc&amp;active_dialog_slug=porisuy-ka&amp;per_page=20&amp;page=16" TargetMode="External"/><Relationship Id="rId212" Type="http://schemas.openxmlformats.org/officeDocument/2006/relationships/hyperlink" Target="http://alex-book.ru/catalog?sort=id-asc&amp;active_dialog_slug=tebe-malysh-3&amp;per_page=20&amp;page=16" TargetMode="External"/><Relationship Id="rId213" Type="http://schemas.openxmlformats.org/officeDocument/2006/relationships/hyperlink" Target="http://alex-book.ru/catalog?sort=id-asc&amp;active_dialog_slug=ya-risuyu-2&amp;per_page=20&amp;page=16" TargetMode="External"/><Relationship Id="rId214" Type="http://schemas.openxmlformats.org/officeDocument/2006/relationships/hyperlink" Target="http://alex-book.ru/catalog?sort=id-asc&amp;active_dialog_slug=ya-umeyu-risovat&amp;per_page=20&amp;page=16" TargetMode="External"/><Relationship Id="rId215" Type="http://schemas.openxmlformats.org/officeDocument/2006/relationships/hyperlink" Target="http://alex-book.ru/catalog?sort=id-asc&amp;active_dialog_slug=vse-dlya-devochek&amp;per_page=20&amp;page=16" TargetMode="External"/><Relationship Id="rId216" Type="http://schemas.openxmlformats.org/officeDocument/2006/relationships/hyperlink" Target="http://alex-book.ru/catalog?sort=id-asc&amp;active_dialog_slug=devochkam-2&amp;per_page=20&amp;page=16" TargetMode="External"/><Relationship Id="rId217" Type="http://schemas.openxmlformats.org/officeDocument/2006/relationships/hyperlink" Target="http://alex-book.ru/catalog?sort=id-asc&amp;active_dialog_slug=dlya-devochek&amp;per_page=20&amp;page=16" TargetMode="External"/><Relationship Id="rId218" Type="http://schemas.openxmlformats.org/officeDocument/2006/relationships/hyperlink" Target="http://alex-book.ru/catalog?sort=id-asc&amp;active_dialog_slug=dlya-princessy&amp;per_page=20&amp;page=16" TargetMode="External"/><Relationship Id="rId219" Type="http://schemas.openxmlformats.org/officeDocument/2006/relationships/hyperlink" Target="http://alex-book.ru/catalog?sort=id-asc&amp;active_dialog_slug=moi-lyubimye-princessy&amp;per_page=20&amp;page=16" TargetMode="External"/><Relationship Id="rId220" Type="http://schemas.openxmlformats.org/officeDocument/2006/relationships/hyperlink" Target="http://alex-book.ru/catalog?sort=id-asc&amp;active_dialog_slug=takie-raznye-princessy&amp;per_page=20&amp;page=16" TargetMode="External"/><Relationship Id="rId221" Type="http://schemas.openxmlformats.org/officeDocument/2006/relationships/hyperlink" Target="http://alex-book.ru/catalog?sort=id-asc&amp;active_dialog_slug=avtomobili-bolshogo-goroda&amp;per_page=20&amp;page=16" TargetMode="External"/><Relationship Id="rId222" Type="http://schemas.openxmlformats.org/officeDocument/2006/relationships/hyperlink" Target="http://alex-book.ru/catalog?sort=name-asc&amp;active_dialog_slug=voennaya-tehnika&amp;per_page=20&amp;page=8" TargetMode="External"/><Relationship Id="rId223" Type="http://schemas.openxmlformats.org/officeDocument/2006/relationships/hyperlink" Target="http://alex-book.ru/catalog?sort=id-asc&amp;active_dialog_slug=edem-plavaem-letaem-6&amp;per_page=20&amp;page=16" TargetMode="External"/><Relationship Id="rId224" Type="http://schemas.openxmlformats.org/officeDocument/2006/relationships/hyperlink" Target="http://alex-book.ru/catalog?sort=id-asc&amp;active_dialog_slug=speshim-na-pomoshch&amp;per_page=20&amp;page=17" TargetMode="External"/><Relationship Id="rId225" Type="http://schemas.openxmlformats.org/officeDocument/2006/relationships/hyperlink" Target="http://alex-book.ru/catalog?sort=id-asc&amp;active_dialog_slug=super-gonki&amp;per_page=20&amp;page=17" TargetMode="External"/><Relationship Id="rId226" Type="http://schemas.openxmlformats.org/officeDocument/2006/relationships/hyperlink" Target="http://alex-book.ru/catalog?sort=id-asc&amp;active_dialog_slug=veselaya-raskraska&amp;per_page=20&amp;page=17" TargetMode="External"/><Relationship Id="rId227" Type="http://schemas.openxmlformats.org/officeDocument/2006/relationships/hyperlink" Target="http://alex-book.ru/catalog?sort=id-asc&amp;active_dialog_slug=veselaya-raskraska&amp;per_page=20&amp;page=17" TargetMode="External"/><Relationship Id="rId228" Type="http://schemas.openxmlformats.org/officeDocument/2006/relationships/hyperlink" Target="http://alex-book.ru/catalog?sort=id-asc&amp;active_dialog_slug=v-zooparke&amp;per_page=20&amp;page=17" TargetMode="External"/><Relationship Id="rId229" Type="http://schemas.openxmlformats.org/officeDocument/2006/relationships/hyperlink" Target="http://alex-book.ru/catalog?sort=id-asc&amp;active_dialog_slug=veselyy-hudozhnik&amp;per_page=20&amp;page=17" TargetMode="External"/><Relationship Id="rId230" Type="http://schemas.openxmlformats.org/officeDocument/2006/relationships/hyperlink" Target="http://alex-book.ru/catalog?sort=id-asc&amp;active_dialog_slug=vo-dvore-2&amp;per_page=20&amp;page=17" TargetMode="External"/><Relationship Id="rId231" Type="http://schemas.openxmlformats.org/officeDocument/2006/relationships/hyperlink" Target="http://alex-book.ru/catalog?sort=id-asc&amp;active_dialog_slug=moi-druzya-3&amp;per_page=20&amp;page=17" TargetMode="External"/><Relationship Id="rId232" Type="http://schemas.openxmlformats.org/officeDocument/2006/relationships/hyperlink" Target="http://alex-book.ru/catalog?sort=id-asc&amp;active_dialog_slug=my-risuem-2&amp;per_page=20&amp;page=17" TargetMode="External"/><Relationship Id="rId233" Type="http://schemas.openxmlformats.org/officeDocument/2006/relationships/hyperlink" Target="http://alex-book.ru/catalog?sort=id-asc&amp;active_dialog_slug=ozornye-malyshi&amp;per_page=20&amp;page=17" TargetMode="External"/><Relationship Id="rId234" Type="http://schemas.openxmlformats.org/officeDocument/2006/relationships/hyperlink" Target="http://alex-book.ru/catalog?sort=id-asc&amp;active_dialog_slug=my-reshaem-i-risuem&amp;per_page=20&amp;page=17" TargetMode="External"/><Relationship Id="rId235" Type="http://schemas.openxmlformats.org/officeDocument/2006/relationships/hyperlink" Target="http://alex-book.ru/catalog?sort=id-asc&amp;active_dialog_slug=schitaem-i-risuem&amp;per_page=20&amp;page=17" TargetMode="External"/><Relationship Id="rId236" Type="http://schemas.openxmlformats.org/officeDocument/2006/relationships/hyperlink" Target="http://alex-book.ru/catalog?sort=id-asc&amp;active_dialog_slug=bolshie-mashiny&amp;per_page=20&amp;page=17" TargetMode="External"/><Relationship Id="rId237" Type="http://schemas.openxmlformats.org/officeDocument/2006/relationships/hyperlink" Target="http://alex-book.ru/catalog?sort=id-asc&amp;active_dialog_slug=v-lesu-3&amp;per_page=20&amp;page=17" TargetMode="External"/><Relationship Id="rId238" Type="http://schemas.openxmlformats.org/officeDocument/2006/relationships/hyperlink" Target="http://alex-book.ru/catalog?sort=id-asc&amp;active_dialog_slug=vo-dvore-3&amp;per_page=20&amp;page=17" TargetMode="External"/><Relationship Id="rId239" Type="http://schemas.openxmlformats.org/officeDocument/2006/relationships/hyperlink" Target="http://alex-book.ru/catalog?sort=id-asc&amp;active_dialog_slug=zabavnyy-mir&amp;per_page=20&amp;page=17" TargetMode="External"/><Relationship Id="rId240" Type="http://schemas.openxmlformats.org/officeDocument/2006/relationships/hyperlink" Target="http://alex-book.ru/catalog?sort=id-asc&amp;active_dialog_slug=zima&amp;per_page=20&amp;page=17" TargetMode="External"/><Relationship Id="rId241" Type="http://schemas.openxmlformats.org/officeDocument/2006/relationships/hyperlink" Target="http://alex-book.ru/catalog?sort=id-asc&amp;active_dialog_slug=zoopark-2&amp;per_page=20&amp;page=17" TargetMode="External"/><Relationship Id="rId242" Type="http://schemas.openxmlformats.org/officeDocument/2006/relationships/hyperlink" Target="http://alex-book.ru/catalog?sort=id-asc&amp;active_dialog_slug=leto&amp;per_page=20&amp;page=17" TargetMode="External"/><Relationship Id="rId243" Type="http://schemas.openxmlformats.org/officeDocument/2006/relationships/hyperlink" Target="http://alex-book.ru/catalog?sort=id-asc&amp;active_dialog_slug=mashiny-v-gorode&amp;per_page=20&amp;page=17" TargetMode="External"/><Relationship Id="rId244" Type="http://schemas.openxmlformats.org/officeDocument/2006/relationships/hyperlink" Target="http://alex-book.ru/catalog?sort=id-asc&amp;active_dialog_slug=mashiny-pomoshchniki&amp;per_page=20&amp;page=18" TargetMode="External"/><Relationship Id="rId245" Type="http://schemas.openxmlformats.org/officeDocument/2006/relationships/hyperlink" Target="http://alex-book.ru/catalog?sort=id-asc&amp;active_dialog_slug=my-igraem&amp;per_page=20&amp;page=18" TargetMode="External"/><Relationship Id="rId246" Type="http://schemas.openxmlformats.org/officeDocument/2006/relationships/hyperlink" Target="http://alex-book.ru/catalog?sort=id-asc&amp;active_dialog_slug=princessy-4&amp;per_page=20&amp;page=18" TargetMode="External"/><Relationship Id="rId247" Type="http://schemas.openxmlformats.org/officeDocument/2006/relationships/hyperlink" Target="http://alex-book.ru/catalog?sort=id-asc&amp;active_dialog_slug=skazki&amp;per_page=20&amp;page=18" TargetMode="External"/><Relationship Id="rId248" Type="http://schemas.openxmlformats.org/officeDocument/2006/relationships/hyperlink" Target="http://alex-book.ru/catalog?sort=id-asc&amp;active_dialog_slug=skazochnaya-progulka&amp;per_page=20&amp;page=18" TargetMode="External"/><Relationship Id="rId249" Type="http://schemas.openxmlformats.org/officeDocument/2006/relationships/hyperlink" Target="http://alex-book.ru/catalog?sort=id-asc&amp;active_dialog_slug=strana-princess&amp;per_page=20&amp;page=18" TargetMode="External"/><Relationship Id="rId250" Type="http://schemas.openxmlformats.org/officeDocument/2006/relationships/hyperlink" Target="http://alex-book.ru/catalog?sort=id-asc&amp;active_dialog_slug=schet-3&amp;per_page=20&amp;page=18" TargetMode="External"/><Relationship Id="rId251" Type="http://schemas.openxmlformats.org/officeDocument/2006/relationships/hyperlink" Target="http://alex-book.ru/catalog?sort=id-asc&amp;active_dialog_slug=chudo-kosmos&amp;per_page=20&amp;page=18" TargetMode="External"/><Relationship Id="rId252" Type="http://schemas.openxmlformats.org/officeDocument/2006/relationships/hyperlink" Target="http://alex-book.ru/catalog?sort=id-asc&amp;active_dialog_slug=dlya-malysha-2&amp;per_page=20&amp;page=18" TargetMode="External"/><Relationship Id="rId253" Type="http://schemas.openxmlformats.org/officeDocument/2006/relationships/hyperlink" Target="http://alex-book.ru/catalog?sort=id-asc&amp;active_dialog_slug=igrushki-malysham&amp;per_page=20&amp;page=18" TargetMode="External"/><Relationship Id="rId254" Type="http://schemas.openxmlformats.org/officeDocument/2006/relationships/hyperlink" Target="http://alex-book.ru/catalog?sort=id-asc&amp;active_dialog_slug=lyubimye-igrushki-2&amp;per_page=20&amp;page=18" TargetMode="External"/><Relationship Id="rId255" Type="http://schemas.openxmlformats.org/officeDocument/2006/relationships/hyperlink" Target="http://alex-book.ru/catalog?sort=id-asc&amp;active_dialog_slug=malyshu-2&amp;per_page=20&amp;page=18" TargetMode="External"/><Relationship Id="rId256" Type="http://schemas.openxmlformats.org/officeDocument/2006/relationships/hyperlink" Target="http://alex-book.ru/catalog?sort=id-asc&amp;active_dialog_slug=posmotri-i-raskras&amp;per_page=20&amp;page=18" TargetMode="External"/><Relationship Id="rId257" Type="http://schemas.openxmlformats.org/officeDocument/2006/relationships/hyperlink" Target="http://alex-book.ru/catalog?sort=id-asc&amp;active_dialog_slug=raskras-malysh-2&amp;per_page=20&amp;page=18" TargetMode="External"/><Relationship Id="rId258" Type="http://schemas.openxmlformats.org/officeDocument/2006/relationships/hyperlink" Target="http://alex-book.ru/catalog?sort=id-asc&amp;active_dialog_slug=chudesnye-zveryata&amp;per_page=20&amp;page=18" TargetMode="External"/><Relationship Id="rId259" Type="http://schemas.openxmlformats.org/officeDocument/2006/relationships/hyperlink" Target="http://alex-book.ru/catalog?sort=id-asc&amp;active_dialog_slug=krasavicy&amp;per_page=20&amp;page=18" TargetMode="External"/><Relationship Id="rId260" Type="http://schemas.openxmlformats.org/officeDocument/2006/relationships/hyperlink" Target="http://alex-book.ru/catalog?sort=id-asc&amp;active_dialog_slug=lyubimye-zanyatiya&amp;per_page=20&amp;page=18" TargetMode="External"/><Relationship Id="rId261" Type="http://schemas.openxmlformats.org/officeDocument/2006/relationships/hyperlink" Target="http://alex-book.ru/catalog?sort=id-asc&amp;active_dialog_slug=lyubimye-princessy&amp;per_page=20&amp;page=18" TargetMode="External"/><Relationship Id="rId262" Type="http://schemas.openxmlformats.org/officeDocument/2006/relationships/hyperlink" Target="http://alex-book.ru/catalog?sort=id-asc&amp;active_dialog_slug=modnicy-2&amp;per_page=20&amp;page=19" TargetMode="External"/><Relationship Id="rId263" Type="http://schemas.openxmlformats.org/officeDocument/2006/relationships/hyperlink" Target="http://alex-book.ru/catalog?sort=id-asc&amp;active_dialog_slug=modnye-devochki&amp;per_page=20&amp;page=19" TargetMode="External"/><Relationship Id="rId264" Type="http://schemas.openxmlformats.org/officeDocument/2006/relationships/hyperlink" Target="http://alex-book.ru/catalog?sort=id-asc&amp;active_dialog_slug=samye-prekrasnye&amp;per_page=20&amp;page=19" TargetMode="External"/><Relationship Id="rId265" Type="http://schemas.openxmlformats.org/officeDocument/2006/relationships/hyperlink" Target="http://alex-book.ru/catalog?sort=id-asc&amp;active_dialog_slug=samye-lyubimye&amp;per_page=20&amp;page=19" TargetMode="External"/><Relationship Id="rId266" Type="http://schemas.openxmlformats.org/officeDocument/2006/relationships/hyperlink" Target="https://alex-book.ru/catalog?search=&#1057;&#1072;&#1084;&#1099;&#1077;&amp;active_dialog_slug=samye-modnye-2&amp;per_page=20&amp;page=1" TargetMode="External"/><Relationship Id="rId267" Type="http://schemas.openxmlformats.org/officeDocument/2006/relationships/hyperlink" Target="http://alex-book.ru/catalog?sort=id-asc&amp;active_dialog_slug=chto-my-lyubim-delat&amp;per_page=20&amp;page=19" TargetMode="External"/><Relationship Id="rId268" Type="http://schemas.openxmlformats.org/officeDocument/2006/relationships/hyperlink" Target="http://alex-book.ru/catalog?sort=id-asc&amp;active_dialog_slug=vertolety&amp;per_page=20&amp;page=19" TargetMode="External"/><Relationship Id="rId269" Type="http://schemas.openxmlformats.org/officeDocument/2006/relationships/hyperlink" Target="http://alex-book.ru/catalog?sort=id-asc&amp;active_dialog_slug=voennaya-tehnika-2&amp;per_page=20&amp;page=19" TargetMode="External"/><Relationship Id="rId270" Type="http://schemas.openxmlformats.org/officeDocument/2006/relationships/hyperlink" Target="http://alex-book.ru/catalog?sort=id-asc&amp;active_dialog_slug=voennye-korabli&amp;per_page=20&amp;page=19" TargetMode="External"/><Relationship Id="rId271" Type="http://schemas.openxmlformats.org/officeDocument/2006/relationships/hyperlink" Target="http://alex-book.ru/catalog?sort=id-asc&amp;active_dialog_slug=dlya-malchikov-3&amp;per_page=20&amp;page=19" TargetMode="External"/><Relationship Id="rId272" Type="http://schemas.openxmlformats.org/officeDocument/2006/relationships/hyperlink" Target="http://alex-book.ru/catalog?sort=id-asc&amp;active_dialog_slug=igrushki-dlya-malchikov&amp;per_page=20&amp;page=19" TargetMode="External"/><Relationship Id="rId273" Type="http://schemas.openxmlformats.org/officeDocument/2006/relationships/hyperlink" Target="http://alex-book.ru/catalog?sort=id-asc&amp;active_dialog_slug=lyubimye-mashiny&amp;per_page=20&amp;page=19" TargetMode="External"/><Relationship Id="rId274" Type="http://schemas.openxmlformats.org/officeDocument/2006/relationships/hyperlink" Target="http://alex-book.ru/catalog?sort=id-asc&amp;active_dialog_slug=mashiny-nashego-goroda&amp;per_page=20&amp;page=19" TargetMode="External"/><Relationship Id="rId275" Type="http://schemas.openxmlformats.org/officeDocument/2006/relationships/hyperlink" Target="http://alex-book.ru/catalog?sort=id-asc&amp;active_dialog_slug=mir-bolshih-mashin&amp;per_page=20&amp;page=19" TargetMode="External"/><Relationship Id="rId276" Type="http://schemas.openxmlformats.org/officeDocument/2006/relationships/hyperlink" Target="http://alex-book.ru/catalog?sort=id-asc&amp;active_dialog_slug=samolety&amp;per_page=20&amp;page=19" TargetMode="External"/><Relationship Id="rId277" Type="http://schemas.openxmlformats.org/officeDocument/2006/relationships/hyperlink" Target="http://alex-book.ru/catalog?sort=id-asc&amp;active_dialog_slug=supergruzoviki&amp;per_page=20&amp;page=19" TargetMode="External"/><Relationship Id="rId278" Type="http://schemas.openxmlformats.org/officeDocument/2006/relationships/hyperlink" Target="http://alex-book.ru/catalog?sort=id-asc&amp;active_dialog_slug=tehnika-2&amp;per_page=20&amp;page=19" TargetMode="External"/><Relationship Id="rId279" Type="http://schemas.openxmlformats.org/officeDocument/2006/relationships/hyperlink" Target="http://alex-book.ru/catalog?sort=id-asc&amp;active_dialog_slug=ya-risuyu-mashiny&amp;per_page=20&amp;page=19" TargetMode="External"/><Relationship Id="rId280" Type="http://schemas.openxmlformats.org/officeDocument/2006/relationships/hyperlink" Target="http://alex-book.ru/catalog?sort=id-asc&amp;active_dialog_slug=veselaya-polyana&amp;per_page=20&amp;page=19" TargetMode="External"/><Relationship Id="rId281" Type="http://schemas.openxmlformats.org/officeDocument/2006/relationships/hyperlink" Target="http://alex-book.ru/catalog?sort=id-asc&amp;active_dialog_slug=veselye-uroki&amp;per_page=20&amp;page=19" TargetMode="External"/><Relationship Id="rId282" Type="http://schemas.openxmlformats.org/officeDocument/2006/relationships/hyperlink" Target="http://alex-book.ru/catalog?sort=id-asc&amp;active_dialog_slug=veselyy-mir&amp;per_page=20&amp;page=20" TargetMode="External"/><Relationship Id="rId283" Type="http://schemas.openxmlformats.org/officeDocument/2006/relationships/hyperlink" Target="http://alex-book.ru/catalog?sort=id-asc&amp;active_dialog_slug=vkusnye-ovoshchi&amp;per_page=20&amp;page=20" TargetMode="External"/><Relationship Id="rId284" Type="http://schemas.openxmlformats.org/officeDocument/2006/relationships/hyperlink" Target="http://alex-book.ru/catalog?sort=id-asc&amp;active_dialog_slug=v-nashem-lesu&amp;per_page=20&amp;page=20" TargetMode="External"/><Relationship Id="rId285" Type="http://schemas.openxmlformats.org/officeDocument/2006/relationships/hyperlink" Target="http://alex-book.ru/catalog?sort=id-asc&amp;active_dialog_slug=zabavnye-zveryata&amp;per_page=20&amp;page=20" TargetMode="External"/><Relationship Id="rId286" Type="http://schemas.openxmlformats.org/officeDocument/2006/relationships/hyperlink" Target="http://alex-book.ru/catalog?sort=id-asc&amp;active_dialog_slug=zabavnye-igrushki&amp;per_page=20&amp;page=20" TargetMode="External"/><Relationship Id="rId287" Type="http://schemas.openxmlformats.org/officeDocument/2006/relationships/hyperlink" Target="http://alex-book.ru/catalog?sort=id-asc&amp;active_dialog_slug=zveryushki-i-igrushki&amp;per_page=20&amp;page=20" TargetMode="External"/><Relationship Id="rId288" Type="http://schemas.openxmlformats.org/officeDocument/2006/relationships/hyperlink" Target="http://alex-book.ru/catalog?sort=id-asc&amp;active_dialog_slug=znakomimsya-so-zvukami&amp;per_page=20&amp;page=20" TargetMode="External"/><Relationship Id="rId289" Type="http://schemas.openxmlformats.org/officeDocument/2006/relationships/hyperlink" Target="http://alex-book.ru/catalog?sort=id-asc&amp;active_dialog_slug=moi-lyubimye-igrushki&amp;per_page=20&amp;page=20" TargetMode="External"/><Relationship Id="rId290" Type="http://schemas.openxmlformats.org/officeDocument/2006/relationships/hyperlink" Target="http://alex-book.ru/catalog?sort=id-asc&amp;active_dialog_slug=ovoshchi&amp;per_page=20&amp;page=20" TargetMode="External"/><Relationship Id="rId291" Type="http://schemas.openxmlformats.org/officeDocument/2006/relationships/hyperlink" Target="http://alex-book.ru/catalog?sort=id-asc&amp;active_dialog_slug=ozornye-zveryata&amp;per_page=20&amp;page=20" TargetMode="External"/><Relationship Id="rId292" Type="http://schemas.openxmlformats.org/officeDocument/2006/relationships/hyperlink" Target="http://alex-book.ru/catalog?sort=id-asc&amp;active_dialog_slug=raznocvetnye-druzya&amp;per_page=20&amp;page=20" TargetMode="External"/><Relationship Id="rId293" Type="http://schemas.openxmlformats.org/officeDocument/2006/relationships/hyperlink" Target="http://alex-book.ru/catalog?sort=id-asc&amp;active_dialog_slug=smeshnye-zveryata&amp;per_page=20&amp;page=20" TargetMode="External"/><Relationship Id="rId294" Type="http://schemas.openxmlformats.org/officeDocument/2006/relationships/hyperlink" Target="http://alex-book.ru/catalog?sort=id-asc&amp;active_dialog_slug=u-nas-v-lesu&amp;per_page=20&amp;page=20" TargetMode="External"/><Relationship Id="rId295" Type="http://schemas.openxmlformats.org/officeDocument/2006/relationships/hyperlink" Target="http://alex-book.ru/catalog?sort=id-asc&amp;active_dialog_slug=yagody-i-frukty&amp;per_page=20&amp;page=20" TargetMode="External"/><Relationship Id="rId296" Type="http://schemas.openxmlformats.org/officeDocument/2006/relationships/hyperlink" Target="http://alex-book.ru/catalog?sort=id-asc&amp;active_dialog_slug=bolshie-mashiny-2&amp;per_page=20&amp;page=20" TargetMode="External"/><Relationship Id="rId297" Type="http://schemas.openxmlformats.org/officeDocument/2006/relationships/hyperlink" Target="http://alex-book.ru/catalog?sort=id-asc&amp;active_dialog_slug=veselaya-tehnika&amp;per_page=20&amp;page=20" TargetMode="External"/><Relationship Id="rId298" Type="http://schemas.openxmlformats.org/officeDocument/2006/relationships/hyperlink" Target="http://alex-book.ru/catalog?sort=id-asc&amp;active_dialog_slug=mashiny-2&amp;per_page=20&amp;page=20" TargetMode="External"/><Relationship Id="rId299" Type="http://schemas.openxmlformats.org/officeDocument/2006/relationships/hyperlink" Target="http://alex-book.ru/catalog?sort=id-asc&amp;active_dialog_slug=transport-2&amp;per_page=20&amp;page=20" TargetMode="External"/><Relationship Id="rId300" Type="http://schemas.openxmlformats.org/officeDocument/2006/relationships/hyperlink" Target="http://alex-book.ru/catalog?sort=id-asc&amp;active_dialog_slug=dlya-malenkih-princess&amp;per_page=20&amp;page=20" TargetMode="External"/><Relationship Id="rId301" Type="http://schemas.openxmlformats.org/officeDocument/2006/relationships/hyperlink" Target="http://alex-book.ru/catalog?sort=id-asc&amp;active_dialog_slug=modnyy-mir&amp;per_page=20&amp;page=21" TargetMode="External"/><Relationship Id="rId302" Type="http://schemas.openxmlformats.org/officeDocument/2006/relationships/hyperlink" Target="http://alex-book.ru/catalog?sort=id-asc&amp;active_dialog_slug=samye-krasivye&amp;per_page=20&amp;page=21" TargetMode="External"/><Relationship Id="rId303" Type="http://schemas.openxmlformats.org/officeDocument/2006/relationships/hyperlink" Target="http://alex-book.ru/catalog?sort=id-asc&amp;active_dialog_slug=ya-samaya-krasivaya&amp;per_page=20&amp;page=21" TargetMode="External"/><Relationship Id="rId304" Type="http://schemas.openxmlformats.org/officeDocument/2006/relationships/hyperlink" Target="http://alex-book.ru/catalog?sort=id-asc&amp;active_dialog_slug=veselyy-karandash&amp;per_page=20&amp;page=21" TargetMode="External"/><Relationship Id="rId305" Type="http://schemas.openxmlformats.org/officeDocument/2006/relationships/hyperlink" Target="http://alex-book.ru/catalog?sort=id-asc&amp;active_dialog_slug=veselyy-ogorod&amp;per_page=20&amp;page=21" TargetMode="External"/><Relationship Id="rId306" Type="http://schemas.openxmlformats.org/officeDocument/2006/relationships/hyperlink" Target="http://alex-book.ru/catalog?sort=id-asc&amp;active_dialog_slug=zabavnye-zhivotnye&amp;per_page=20&amp;page=21" TargetMode="External"/><Relationship Id="rId307" Type="http://schemas.openxmlformats.org/officeDocument/2006/relationships/hyperlink" Target="http://alex-book.ru/catalog?sort=id-asc&amp;active_dialog_slug=zabavnye-zveryata-2&amp;per_page=20&amp;page=21" TargetMode="External"/><Relationship Id="rId308" Type="http://schemas.openxmlformats.org/officeDocument/2006/relationships/hyperlink" Target="http://alex-book.ru/catalog?sort=id-asc&amp;active_dialog_slug=malenkim-hudozhnikam&amp;per_page=20&amp;page=21" TargetMode="External"/><Relationship Id="rId309" Type="http://schemas.openxmlformats.org/officeDocument/2006/relationships/hyperlink" Target="http://alex-book.ru/catalog?sort=id-asc&amp;active_dialog_slug=malysham-2&amp;per_page=20&amp;page=21" TargetMode="External"/><Relationship Id="rId310" Type="http://schemas.openxmlformats.org/officeDocument/2006/relationships/hyperlink" Target="http://alex-book.ru/catalog?sort=id-asc&amp;active_dialog_slug=milye-zverushki&amp;per_page=20&amp;page=21" TargetMode="External"/><Relationship Id="rId311" Type="http://schemas.openxmlformats.org/officeDocument/2006/relationships/hyperlink" Target="http://alex-book.ru/catalog?sort=id-asc&amp;active_dialog_slug=hochu-risovat&amp;per_page=20&amp;page=21" TargetMode="External"/><Relationship Id="rId312" Type="http://schemas.openxmlformats.org/officeDocument/2006/relationships/hyperlink" Target="http://www.slovo-book.ru/cover/9785000335598.jpg" TargetMode="External"/><Relationship Id="rId313" Type="http://schemas.openxmlformats.org/officeDocument/2006/relationships/hyperlink" Target="http://alex-book.ru/catalog?sort=id-asc&amp;active_dialog_slug=davay-prokatimsya&amp;per_page=20&amp;page=21" TargetMode="External"/><Relationship Id="rId314" Type="http://schemas.openxmlformats.org/officeDocument/2006/relationships/hyperlink" Target="http://alex-book.ru/catalog?sort=id-asc&amp;active_dialog_slug=zabavnye-zanyatiya&amp;per_page=20&amp;page=21" TargetMode="External"/><Relationship Id="rId315" Type="http://schemas.openxmlformats.org/officeDocument/2006/relationships/hyperlink" Target="http://alex-book.ru/catalog?sort=id-asc&amp;active_dialog_slug=ot-slona-do-begemota&amp;per_page=20&amp;page=21" TargetMode="External"/><Relationship Id="rId316" Type="http://schemas.openxmlformats.org/officeDocument/2006/relationships/hyperlink" Target="http://alex-book.ru/catalog?sort=id-asc&amp;active_dialog_slug=poigraem-vmeste&amp;per_page=20&amp;page=21" TargetMode="External"/><Relationship Id="rId317" Type="http://schemas.openxmlformats.org/officeDocument/2006/relationships/hyperlink" Target="http://alex-book.ru/catalog?sort=id-asc&amp;active_dialog_slug=privet-iz-lesa&amp;per_page=20&amp;page=21" TargetMode="External"/><Relationship Id="rId318" Type="http://schemas.openxmlformats.org/officeDocument/2006/relationships/hyperlink" Target="http://alex-book.ru/catalog?sort=id-asc&amp;active_dialog_slug=veselye-kartinki-3&amp;per_page=20&amp;page=21" TargetMode="External"/><Relationship Id="rId319" Type="http://schemas.openxmlformats.org/officeDocument/2006/relationships/hyperlink" Target="http://alex-book.ru/catalog?sort=id-asc&amp;active_dialog_slug=vot-tak-zveryata&amp;per_page=20&amp;page=21" TargetMode="External"/><Relationship Id="rId320" Type="http://schemas.openxmlformats.org/officeDocument/2006/relationships/hyperlink" Target="http://alex-book.ru/catalog?sort=id-asc&amp;active_dialog_slug=davay-schitat&amp;per_page=20&amp;page=21" TargetMode="External"/><Relationship Id="rId321" Type="http://schemas.openxmlformats.org/officeDocument/2006/relationships/hyperlink" Target="http://alex-book.ru/catalog?sort=id-asc&amp;active_dialog_slug=dlya-malenkih-princess-2&amp;per_page=20&amp;page=22" TargetMode="External"/><Relationship Id="rId322" Type="http://schemas.openxmlformats.org/officeDocument/2006/relationships/hyperlink" Target="http://alex-book.ru/catalog?sort=id-asc&amp;active_dialog_slug=moi-lyubimye-kukly&amp;per_page=20&amp;page=22" TargetMode="External"/><Relationship Id="rId323" Type="http://schemas.openxmlformats.org/officeDocument/2006/relationships/hyperlink" Target="http://alex-book.ru/catalog?sort=id-asc&amp;active_dialog_slug=moi-lyubimye-princessy-2&amp;per_page=20&amp;page=22" TargetMode="External"/><Relationship Id="rId324" Type="http://schemas.openxmlformats.org/officeDocument/2006/relationships/hyperlink" Target="http://alex-book.ru/catalog?sort=id-asc&amp;active_dialog_slug=ocharovatelnye-princessy&amp;per_page=20&amp;page=22" TargetMode="External"/><Relationship Id="rId325" Type="http://schemas.openxmlformats.org/officeDocument/2006/relationships/hyperlink" Target="http://alex-book.ru/catalog?sort=id-asc&amp;active_dialog_slug=strana-zverey&amp;per_page=20&amp;page=22" TargetMode="External"/><Relationship Id="rId326" Type="http://schemas.openxmlformats.org/officeDocument/2006/relationships/hyperlink" Target="http://alex-book.ru/catalog?sort=id-asc&amp;active_dialog_slug=umnye-zveryata&amp;per_page=20&amp;page=22" TargetMode="External"/><Relationship Id="rId327" Type="http://schemas.openxmlformats.org/officeDocument/2006/relationships/hyperlink" Target="http://alex-book.ru/catalog?sort=id-asc&amp;active_dialog_slug=chudesnaya-tehnika&amp;per_page=20&amp;page=22" TargetMode="External"/><Relationship Id="rId328" Type="http://schemas.openxmlformats.org/officeDocument/2006/relationships/hyperlink" Target="http://slovo-book.ru/cover/9785000336564.jpg" TargetMode="External"/><Relationship Id="rId329" Type="http://schemas.openxmlformats.org/officeDocument/2006/relationships/hyperlink" Target="http://alex-book.ru/catalog?sort=id-asc&amp;active_dialog_slug=anya&amp;per_page=20&amp;page=22" TargetMode="External"/><Relationship Id="rId330" Type="http://schemas.openxmlformats.org/officeDocument/2006/relationships/hyperlink" Target="http://alex-book.ru/catalog?sort=id-asc&amp;active_dialog_slug=vika&amp;per_page=20&amp;page=22" TargetMode="External"/><Relationship Id="rId331" Type="http://schemas.openxmlformats.org/officeDocument/2006/relationships/hyperlink" Target="http://alex-book.ru/catalog?sort=id-asc&amp;active_dialog_slug=vita&amp;per_page=20&amp;page=22" TargetMode="External"/><Relationship Id="rId332" Type="http://schemas.openxmlformats.org/officeDocument/2006/relationships/hyperlink" Target="http://alex-book.ru/catalog?sort=id-asc&amp;active_dialog_slug=dana&amp;per_page=20&amp;page=22" TargetMode="External"/><Relationship Id="rId333" Type="http://schemas.openxmlformats.org/officeDocument/2006/relationships/hyperlink" Target="http://alex-book.ru/catalog?sort=id-asc&amp;active_dialog_slug=dasha&amp;per_page=20&amp;page=22" TargetMode="External"/><Relationship Id="rId334" Type="http://schemas.openxmlformats.org/officeDocument/2006/relationships/hyperlink" Target="http://alex-book.ru/catalog?sort=id-asc&amp;active_dialog_slug=inna&amp;per_page=20&amp;page=22" TargetMode="External"/><Relationship Id="rId335" Type="http://schemas.openxmlformats.org/officeDocument/2006/relationships/hyperlink" Target="http://alex-book.ru/catalog?sort=id-asc&amp;active_dialog_slug=ira&amp;per_page=20&amp;page=23" TargetMode="External"/><Relationship Id="rId336" Type="http://schemas.openxmlformats.org/officeDocument/2006/relationships/hyperlink" Target="http://alex-book.ru/catalog?sort=id-asc&amp;active_dialog_slug=katya&amp;per_page=20&amp;page=23" TargetMode="External"/><Relationship Id="rId337" Type="http://schemas.openxmlformats.org/officeDocument/2006/relationships/hyperlink" Target="http://alex-book.ru/catalog?sort=id-asc&amp;active_dialog_slug=lena&amp;per_page=20&amp;page=23" TargetMode="External"/><Relationship Id="rId338" Type="http://schemas.openxmlformats.org/officeDocument/2006/relationships/hyperlink" Target="http://alex-book.ru/catalog?sort=id-asc&amp;active_dialog_slug=liza&amp;per_page=20&amp;page=23" TargetMode="External"/><Relationship Id="rId339" Type="http://schemas.openxmlformats.org/officeDocument/2006/relationships/hyperlink" Target="http://alex-book.ru/catalog?sort=id-asc&amp;active_dialog_slug=lilya&amp;per_page=20&amp;page=23" TargetMode="External"/><Relationship Id="rId340" Type="http://schemas.openxmlformats.org/officeDocument/2006/relationships/hyperlink" Target="http://alex-book.ru/catalog?sort=id-asc&amp;active_dialog_slug=masha&amp;per_page=20&amp;page=23" TargetMode="External"/><Relationship Id="rId341" Type="http://schemas.openxmlformats.org/officeDocument/2006/relationships/hyperlink" Target="http://alex-book.ru/catalog?sort=id-asc&amp;active_dialog_slug=nastya&amp;per_page=20&amp;page=23" TargetMode="External"/><Relationship Id="rId342" Type="http://schemas.openxmlformats.org/officeDocument/2006/relationships/hyperlink" Target="http://alex-book.ru/catalog?sort=id-asc&amp;active_dialog_slug=natasha&amp;per_page=20&amp;page=23" TargetMode="External"/><Relationship Id="rId343" Type="http://schemas.openxmlformats.org/officeDocument/2006/relationships/hyperlink" Target="http://alex-book.ru/catalog?sort=id-asc&amp;active_dialog_slug=nikita&amp;per_page=20&amp;page=23" TargetMode="External"/><Relationship Id="rId344" Type="http://schemas.openxmlformats.org/officeDocument/2006/relationships/hyperlink" Target="http://alex-book.ru/catalog?sort=id-asc&amp;active_dialog_slug=olya&amp;per_page=20&amp;page=23" TargetMode="External"/><Relationship Id="rId345" Type="http://schemas.openxmlformats.org/officeDocument/2006/relationships/hyperlink" Target="http://alex-book.ru/catalog?sort=id-asc&amp;active_dialog_slug=polina&amp;per_page=20&amp;page=23" TargetMode="External"/><Relationship Id="rId346" Type="http://schemas.openxmlformats.org/officeDocument/2006/relationships/hyperlink" Target="http://alex-book.ru/catalog?sort=id-asc&amp;active_dialog_slug=rita&amp;per_page=20&amp;page=23" TargetMode="External"/><Relationship Id="rId347" Type="http://schemas.openxmlformats.org/officeDocument/2006/relationships/hyperlink" Target="http://alex-book.ru/catalog?sort=id-asc&amp;active_dialog_slug=sasha&amp;per_page=20&amp;page=23" TargetMode="External"/><Relationship Id="rId348" Type="http://schemas.openxmlformats.org/officeDocument/2006/relationships/hyperlink" Target="http://alex-book.ru/catalog?sort=id-asc&amp;active_dialog_slug=tanya&amp;per_page=20&amp;page=23" TargetMode="External"/><Relationship Id="rId349" Type="http://schemas.openxmlformats.org/officeDocument/2006/relationships/hyperlink" Target="http://alex-book.ru/catalog?sort=id-asc&amp;active_dialog_slug=yulya&amp;per_page=20&amp;page=23" TargetMode="External"/><Relationship Id="rId350" Type="http://schemas.openxmlformats.org/officeDocument/2006/relationships/hyperlink" Target="http://alex-book.ru/catalog?sort=id-asc&amp;active_dialog_slug=yana&amp;per_page=20&amp;page=23" TargetMode="External"/><Relationship Id="rId351" Type="http://schemas.openxmlformats.org/officeDocument/2006/relationships/hyperlink" Target="http://alex-book.ru/catalog?sort=id-asc&amp;active_dialog_slug=veselye-zanyatiya&amp;per_page=20&amp;page=23" TargetMode="External"/><Relationship Id="rId352" Type="http://schemas.openxmlformats.org/officeDocument/2006/relationships/hyperlink" Target="http://alex-book.ru/catalog?sort=id-asc&amp;active_dialog_slug=vyrezayu-sam&amp;per_page=20&amp;page=23" TargetMode="External"/><Relationship Id="rId353" Type="http://schemas.openxmlformats.org/officeDocument/2006/relationships/hyperlink" Target="http://alex-book.ru/catalog?sort=id-asc&amp;active_dialog_slug=dlya-malchikov-4&amp;per_page=20&amp;page=23" TargetMode="External"/><Relationship Id="rId354" Type="http://schemas.openxmlformats.org/officeDocument/2006/relationships/hyperlink" Target="http://alex-book.ru/catalog?sort=id-asc&amp;active_dialog_slug=edem-plavaem-letaem&amp;per_page=20&amp;page=23" TargetMode="External"/><Relationship Id="rId355" Type="http://schemas.openxmlformats.org/officeDocument/2006/relationships/hyperlink" Target="http://alex-book.ru/catalog?sort=id-asc&amp;active_dialog_slug=malchikam-3&amp;per_page=20&amp;page=24" TargetMode="External"/><Relationship Id="rId356" Type="http://schemas.openxmlformats.org/officeDocument/2006/relationships/hyperlink" Target="http://alex-book.ru/catalog?sort=id-asc&amp;active_dialog_slug=na-doroge&amp;per_page=20&amp;page=24" TargetMode="External"/><Relationship Id="rId357" Type="http://schemas.openxmlformats.org/officeDocument/2006/relationships/hyperlink" Target="http://alex-book.ru/catalog?sort=id-asc&amp;active_dialog_slug=nasha-tehnika&amp;per_page=20&amp;page=24" TargetMode="External"/><Relationship Id="rId358" Type="http://schemas.openxmlformats.org/officeDocument/2006/relationships/hyperlink" Target="http://alex-book.ru/catalog?sort=id-asc&amp;active_dialog_slug=pervaya-tehnika&amp;per_page=20&amp;page=24" TargetMode="External"/><Relationship Id="rId359" Type="http://schemas.openxmlformats.org/officeDocument/2006/relationships/hyperlink" Target="http://alex-book.ru/catalog?sort=id-asc&amp;active_dialog_slug=tehnika-v-gorode&amp;per_page=20&amp;page=24" TargetMode="External"/><Relationship Id="rId360" Type="http://schemas.openxmlformats.org/officeDocument/2006/relationships/hyperlink" Target="http://alex-book.ru/catalog?sort=id-asc&amp;active_dialog_slug=tehnika-dlya-rebyat&amp;per_page=20&amp;page=24" TargetMode="External"/><Relationship Id="rId361" Type="http://schemas.openxmlformats.org/officeDocument/2006/relationships/hyperlink" Target="http://alex-book.ru/catalog?sort=id-asc&amp;active_dialog_slug=lyubimye-kukly&amp;per_page=20&amp;page=24" TargetMode="External"/><Relationship Id="rId362" Type="http://schemas.openxmlformats.org/officeDocument/2006/relationships/hyperlink" Target="http://alex-book.ru/catalog?sort=id-asc&amp;active_dialog_slug=oden-kuklu&amp;per_page=20&amp;page=24" TargetMode="External"/><Relationship Id="rId363" Type="http://schemas.openxmlformats.org/officeDocument/2006/relationships/hyperlink" Target="http://alex-book.ru/catalog?sort=id-asc&amp;active_dialog_slug=vyrezay-malysh&amp;per_page=20&amp;page=24" TargetMode="External"/><Relationship Id="rId364" Type="http://schemas.openxmlformats.org/officeDocument/2006/relationships/hyperlink" Target="http://alex-book.ru/catalog?sort=id-asc&amp;active_dialog_slug=veselye-igrushki&amp;per_page=20&amp;page=24" TargetMode="External"/><Relationship Id="rId365" Type="http://schemas.openxmlformats.org/officeDocument/2006/relationships/hyperlink" Target="http://alex-book.ru/catalog?sort=id-asc&amp;active_dialog_slug=dlya-malyshey-3&amp;per_page=20&amp;page=24" TargetMode="External"/><Relationship Id="rId366" Type="http://schemas.openxmlformats.org/officeDocument/2006/relationships/hyperlink" Target="http://alex-book.ru/catalog?sort=id-asc&amp;active_dialog_slug=malysham-3&amp;per_page=20&amp;page=24" TargetMode="External"/><Relationship Id="rId367" Type="http://schemas.openxmlformats.org/officeDocument/2006/relationships/hyperlink" Target="http://alex-book.ru/catalog?sort=id-asc&amp;active_dialog_slug=smeshnye-malyshi&amp;per_page=20&amp;page=24" TargetMode="External"/><Relationship Id="rId368" Type="http://schemas.openxmlformats.org/officeDocument/2006/relationships/hyperlink" Target="http://alex-book.ru/catalog?sort=id-asc&amp;active_dialog_slug=ya-vyrezayu-sam&amp;per_page=20&amp;page=24" TargetMode="External"/><Relationship Id="rId369" Type="http://schemas.openxmlformats.org/officeDocument/2006/relationships/hyperlink" Target="http://alex-book.ru/catalog?sort=id-asc&amp;active_dialog_slug=ya-uchus-vyrezat&amp;per_page=20&amp;page=24" TargetMode="External"/><Relationship Id="rId370" Type="http://schemas.openxmlformats.org/officeDocument/2006/relationships/hyperlink" Target="http://alex-book.ru/catalog?sort=id-asc&amp;active_dialog_slug=veselye-uroki-2&amp;per_page=20&amp;page=24" TargetMode="External"/><Relationship Id="rId371" Type="http://schemas.openxmlformats.org/officeDocument/2006/relationships/hyperlink" Target="http://alex-book.ru/catalog?sort=id-asc&amp;active_dialog_slug=vremya-sutok&amp;per_page=20&amp;page=24" TargetMode="External"/><Relationship Id="rId372" Type="http://schemas.openxmlformats.org/officeDocument/2006/relationships/hyperlink" Target="http://alex-book.ru/catalog?sort=id-asc&amp;active_dialog_slug=zveryata&amp;per_page=20&amp;page=24" TargetMode="External"/><Relationship Id="rId373" Type="http://schemas.openxmlformats.org/officeDocument/2006/relationships/hyperlink" Target="http://alex-book.ru/catalog?sort=id-asc&amp;active_dialog_slug=igrushki-2&amp;per_page=20&amp;page=24" TargetMode="External"/><Relationship Id="rId374" Type="http://schemas.openxmlformats.org/officeDocument/2006/relationships/hyperlink" Target="http://alex-book.ru/catalog?sort=id-asc&amp;active_dialog_slug=igrushki-i-zveryushki&amp;per_page=20&amp;page=24" TargetMode="External"/><Relationship Id="rId375" Type="http://schemas.openxmlformats.org/officeDocument/2006/relationships/hyperlink" Target="http://alex-book.ru/catalog?sort=id-asc&amp;active_dialog_slug=lyubimye-igrushki-3&amp;per_page=20&amp;page=25" TargetMode="External"/><Relationship Id="rId376" Type="http://schemas.openxmlformats.org/officeDocument/2006/relationships/hyperlink" Target="http://alex-book.ru/catalog?sort=id-asc&amp;active_dialog_slug=malenkie-druzya&amp;per_page=20&amp;page=25" TargetMode="External"/><Relationship Id="rId377" Type="http://schemas.openxmlformats.org/officeDocument/2006/relationships/hyperlink" Target="http://alex-book.ru/catalog?sort=id-asc&amp;active_dialog_slug=moi-druzya-4&amp;per_page=20&amp;page=25" TargetMode="External"/><Relationship Id="rId378" Type="http://schemas.openxmlformats.org/officeDocument/2006/relationships/hyperlink" Target="http://alex-book.ru/catalog?sort=id-asc&amp;active_dialog_slug=na-lesnoy-polyanke&amp;per_page=20&amp;page=25" TargetMode="External"/><Relationship Id="rId379" Type="http://schemas.openxmlformats.org/officeDocument/2006/relationships/hyperlink" Target="http://alex-book.ru/catalog?sort=id-asc&amp;active_dialog_slug=t-gorbacheva-bukvar-ot-a-do-ya&amp;per_page=20&amp;page=25" TargetMode="External"/><Relationship Id="rId380" Type="http://schemas.openxmlformats.org/officeDocument/2006/relationships/hyperlink" Target="http://alex-book.ru/catalog?sort=id-asc&amp;active_dialog_slug=obuchenie-gramote-veselye-linii&amp;per_page=20&amp;page=25" TargetMode="External"/><Relationship Id="rId381" Type="http://schemas.openxmlformats.org/officeDocument/2006/relationships/hyperlink" Target="http://alex-book.ru/catalog?sort=id-asc&amp;active_dialog_slug=obuchenie-gramote-dlya-teh-kto-ne-lyubit-chitat-chast-1&amp;per_page=20&amp;page=25" TargetMode="External"/><Relationship Id="rId382" Type="http://schemas.openxmlformats.org/officeDocument/2006/relationships/hyperlink" Target="http://alex-book.ru/catalog?sort=id-asc&amp;active_dialog_slug=obuchenie-gramote-uchimsya-pisat&amp;per_page=20&amp;page=25" TargetMode="External"/><Relationship Id="rId383" Type="http://schemas.openxmlformats.org/officeDocument/2006/relationships/hyperlink" Target="http://alex-book.ru/catalog?sort=id-asc&amp;active_dialog_slug=obuchenie-gramote-uchimsya-pisat-bukvy-chast-1&amp;per_page=20&amp;page=25" TargetMode="External"/><Relationship Id="rId384" Type="http://schemas.openxmlformats.org/officeDocument/2006/relationships/hyperlink" Target="http://alex-book.ru/catalog?sort=id-asc&amp;active_dialog_slug=obuchenie-gramote-uchimsya-pisat-bukvy-chast-2&amp;per_page=20&amp;page=25" TargetMode="External"/><Relationship Id="rId385" Type="http://schemas.openxmlformats.org/officeDocument/2006/relationships/hyperlink" Target="http://alex-book.ru/catalog?sort=id-asc&amp;active_dialog_slug=obuchenie-gramote-uchimsya-pisat-bukvy-i-slova-chast-3&amp;per_page=20&amp;page=25" TargetMode="External"/><Relationship Id="rId386" Type="http://schemas.openxmlformats.org/officeDocument/2006/relationships/hyperlink" Target="http://alex-book.ru/catalog?sort=id-asc&amp;active_dialog_slug=obuchenie-gramote-razvivaem-ustnuyu-rech&amp;per_page=20&amp;page=25" TargetMode="External"/><Relationship Id="rId387" Type="http://schemas.openxmlformats.org/officeDocument/2006/relationships/hyperlink" Target="http://alex-book.ru/catalog?sort=id-asc&amp;active_dialog_slug=obuchenie-gramote-razvivaem-rech&amp;per_page=20&amp;page=25" TargetMode="External"/><Relationship Id="rId388" Type="http://schemas.openxmlformats.org/officeDocument/2006/relationships/hyperlink" Target="http://alex-book.ru/catalog?sort=id-asc&amp;active_dialog_slug=matematika-uchimsya-reshat-zadachi-dlya-samyh-malenkih&amp;per_page=20&amp;page=25" TargetMode="External"/><Relationship Id="rId389" Type="http://schemas.openxmlformats.org/officeDocument/2006/relationships/hyperlink" Target="http://alex-book.ru/catalog?sort=id-asc&amp;active_dialog_slug=matematika-razvivaem-matematicheskie-sposobnosti&amp;per_page=20&amp;page=25" TargetMode="External"/><Relationship Id="rId390" Type="http://schemas.openxmlformats.org/officeDocument/2006/relationships/hyperlink" Target="http://alex-book.ru/catalog?sort=id-asc&amp;active_dialog_slug=matematika-uchimsya-schitat&amp;per_page=20&amp;page=25" TargetMode="External"/><Relationship Id="rId391" Type="http://schemas.openxmlformats.org/officeDocument/2006/relationships/hyperlink" Target="http://alex-book.ru/catalog?sort=id-asc&amp;active_dialog_slug=matematika&amp;per_page=20&amp;page=25" TargetMode="External"/><Relationship Id="rId392" Type="http://schemas.openxmlformats.org/officeDocument/2006/relationships/hyperlink" Target="http://alex-book.ru/catalog?sort=id-asc&amp;active_dialog_slug=matematika-chast-1&amp;per_page=20&amp;page=25" TargetMode="External"/><Relationship Id="rId393" Type="http://schemas.openxmlformats.org/officeDocument/2006/relationships/hyperlink" Target="http://alex-book.ru/catalog?sort=id-asc&amp;active_dialog_slug=matematika-chast-2&amp;per_page=20&amp;page=25" TargetMode="External"/><Relationship Id="rId394" Type="http://schemas.openxmlformats.org/officeDocument/2006/relationships/hyperlink" Target="http://alex-book.ru/catalog?sort=id-asc&amp;active_dialog_slug=matematika-znakomstvo-s-ciframi&amp;per_page=20&amp;page=25" TargetMode="External"/><Relationship Id="rId395" Type="http://schemas.openxmlformats.org/officeDocument/2006/relationships/hyperlink" Target="http://alex-book.ru/catalog?sort=id-asc&amp;active_dialog_slug=matematika-uchimsya-pisat-cifry&amp;per_page=20&amp;page=26" TargetMode="External"/><Relationship Id="rId396" Type="http://schemas.openxmlformats.org/officeDocument/2006/relationships/hyperlink" Target="http://alex-book.ru/catalog?sort=id-asc&amp;active_dialog_slug=matematika-uchimsya-sravnivat&amp;per_page=20&amp;page=26" TargetMode="External"/><Relationship Id="rId397" Type="http://schemas.openxmlformats.org/officeDocument/2006/relationships/hyperlink" Target="http://alex-book.ru/catalog?sort=id-asc&amp;active_dialog_slug=matematika-skladyvaem-i-vychitaem&amp;per_page=20&amp;page=26" TargetMode="External"/><Relationship Id="rId398" Type="http://schemas.openxmlformats.org/officeDocument/2006/relationships/hyperlink" Target="http://alex-book.ru/catalog?sort=id-asc&amp;active_dialog_slug=matematika-skladyvaem-i-vychitaem-do-20-chast-1&amp;per_page=20&amp;page=26" TargetMode="External"/><Relationship Id="rId399" Type="http://schemas.openxmlformats.org/officeDocument/2006/relationships/hyperlink" Target="http://alex-book.ru/catalog?sort=id-asc&amp;active_dialog_slug=matematika-skladyvaem-i-vychitaem-do-20-chast-2&amp;per_page=20&amp;page=26" TargetMode="External"/><Relationship Id="rId400" Type="http://schemas.openxmlformats.org/officeDocument/2006/relationships/hyperlink" Target="http://alex-book.ru/catalog?sort=id-asc&amp;active_dialog_slug=matematika-znakomstvo-s-geometriey&amp;per_page=20&amp;page=26" TargetMode="External"/><Relationship Id="rId401" Type="http://schemas.openxmlformats.org/officeDocument/2006/relationships/hyperlink" Target="http://alex-book.ru/catalog?sort=id-asc&amp;active_dialog_slug=matematika-uchimsya-reshat-zadachi&amp;per_page=20&amp;page=26" TargetMode="External"/><Relationship Id="rId402" Type="http://schemas.openxmlformats.org/officeDocument/2006/relationships/hyperlink" Target="http://alex-book.ru/catalog?sort=id-asc&amp;active_dialog_slug=vremya-i-vremena-goda&amp;per_page=20&amp;page=26" TargetMode="External"/><Relationship Id="rId403" Type="http://schemas.openxmlformats.org/officeDocument/2006/relationships/hyperlink" Target="http://alex-book.ru/catalog?sort=id-asc&amp;active_dialog_slug=vremya-i-rasporyadok-dnya-00052&amp;per_page=20&amp;page=26" TargetMode="External"/><Relationship Id="rId404" Type="http://schemas.openxmlformats.org/officeDocument/2006/relationships/hyperlink" Target="http://alex-book.ru/catalog?sort=id-asc&amp;active_dialog_slug=glasnye-i-soglasnye-zvuki-i-bukvy-00005&amp;per_page=20&amp;page=26" TargetMode="External"/><Relationship Id="rId405" Type="http://schemas.openxmlformats.org/officeDocument/2006/relationships/hyperlink" Target="http://alex-book.ru/catalog?sort=id-asc&amp;active_dialog_slug=griby&amp;per_page=20&amp;page=26" TargetMode="External"/><Relationship Id="rId406" Type="http://schemas.openxmlformats.org/officeDocument/2006/relationships/hyperlink" Target="http://alex-book.ru/catalog?sort=id-asc&amp;active_dialog_slug=derevya&amp;per_page=20&amp;page=26" TargetMode="External"/><Relationship Id="rId407" Type="http://schemas.openxmlformats.org/officeDocument/2006/relationships/hyperlink" Target="http://alex-book.ru/catalog?sort=id-asc&amp;active_dialog_slug=dikie-zhivotnye-00039&amp;per_page=20&amp;page=26" TargetMode="External"/><Relationship Id="rId408" Type="http://schemas.openxmlformats.org/officeDocument/2006/relationships/hyperlink" Target="http://alex-book.ru/catalog?sort=id-asc&amp;active_dialog_slug=domashnie-zhivotnye-2&amp;per_page=20&amp;page=26" TargetMode="External"/><Relationship Id="rId409" Type="http://schemas.openxmlformats.org/officeDocument/2006/relationships/hyperlink" Target="http://alex-book.ru/catalog?sort=id-asc&amp;active_dialog_slug=domashnie-pticy-00014&amp;per_page=20&amp;page=26" TargetMode="External"/><Relationship Id="rId410" Type="http://schemas.openxmlformats.org/officeDocument/2006/relationships/hyperlink" Target="http://alex-book.ru/catalog?sort=id-asc&amp;active_dialog_slug=zhivotnye-afriki&amp;per_page=20&amp;page=26" TargetMode="External"/><Relationship Id="rId411" Type="http://schemas.openxmlformats.org/officeDocument/2006/relationships/hyperlink" Target="http://www.slovo-book.ru/coveran/978500033999200046.jpg" TargetMode="External"/><Relationship Id="rId412" Type="http://schemas.openxmlformats.org/officeDocument/2006/relationships/hyperlink" Target="http://www.slovo-book.ru/coveran/978500033999200024.jpg" TargetMode="External"/><Relationship Id="rId413" Type="http://schemas.openxmlformats.org/officeDocument/2006/relationships/hyperlink" Target="http://www.slovo-book.ru/coveran/978500033999200047.jpg" TargetMode="External"/><Relationship Id="rId414" Type="http://schemas.openxmlformats.org/officeDocument/2006/relationships/hyperlink" Target="http://www.slovo-book.ru/coveran/978500033999200048.jpg" TargetMode="External"/><Relationship Id="rId415" Type="http://schemas.openxmlformats.org/officeDocument/2006/relationships/hyperlink" Target="http://www.slovo-book.ru/coveran/978500033999200045.jpg" TargetMode="External"/><Relationship Id="rId416" Type="http://schemas.openxmlformats.org/officeDocument/2006/relationships/hyperlink" Target="http://www.slovo-book.ru/cover/978500033999200022.jpg" TargetMode="External"/><Relationship Id="rId417" Type="http://schemas.openxmlformats.org/officeDocument/2006/relationships/hyperlink" Target="http://www.slovo-book.ru/cover/978500033999200016.jpg" TargetMode="External"/><Relationship Id="rId418" Type="http://schemas.openxmlformats.org/officeDocument/2006/relationships/hyperlink" Target="http://www.slovo-book.ru/cover/9785912828225.jpg" TargetMode="External"/><Relationship Id="rId419" Type="http://schemas.openxmlformats.org/officeDocument/2006/relationships/hyperlink" Target="https://www.slovo-book.ru/cover/9785912820182.jpg" TargetMode="External"/><Relationship Id="rId420" Type="http://schemas.openxmlformats.org/officeDocument/2006/relationships/hyperlink" Target="http://www.slovo-book.ru/cover/978500033999200015.jpg" TargetMode="External"/><Relationship Id="rId421" Type="http://schemas.openxmlformats.org/officeDocument/2006/relationships/hyperlink" Target="http://www.slovo-book.ru/cover/9785912827716.jpg" TargetMode="External"/><Relationship Id="rId422" Type="http://schemas.openxmlformats.org/officeDocument/2006/relationships/hyperlink" Target="http://www.slovo-book.ru/cover/9785912820083.jpg" TargetMode="External"/><Relationship Id="rId423" Type="http://schemas.openxmlformats.org/officeDocument/2006/relationships/hyperlink" Target="http://www.slovo-book.ru/coveran/978500033999200023.jpg" TargetMode="External"/><Relationship Id="rId424" Type="http://schemas.openxmlformats.org/officeDocument/2006/relationships/hyperlink" Target="http://www.slovo-book.ru/cover/978500033999200021.jpg" TargetMode="External"/><Relationship Id="rId425" Type="http://schemas.openxmlformats.org/officeDocument/2006/relationships/hyperlink" Target="http://www.slovo-book.ru/cover/9785912828416.jpg" TargetMode="External"/><Relationship Id="rId426" Type="http://schemas.openxmlformats.org/officeDocument/2006/relationships/hyperlink" Target="http://www.slovo-book.ru/cover/9785912828751.jpg" TargetMode="External"/><Relationship Id="rId427" Type="http://schemas.openxmlformats.org/officeDocument/2006/relationships/hyperlink" Target="http://www.slovo-book.ru/cover/9785912828348.jpg" TargetMode="External"/><Relationship Id="rId428" Type="http://schemas.openxmlformats.org/officeDocument/2006/relationships/hyperlink" Target="http://www.slovo-book.ru/coveran/9785912826979.jpg" TargetMode="External"/><Relationship Id="rId429" Type="http://schemas.openxmlformats.org/officeDocument/2006/relationships/hyperlink" Target="http://www.slovo-book.ru/cover/9785912820076.jpg" TargetMode="External"/><Relationship Id="rId430" Type="http://schemas.openxmlformats.org/officeDocument/2006/relationships/hyperlink" Target="http://www.slovo-book.ru/cover/9785912820090.jpg" TargetMode="External"/><Relationship Id="rId431" Type="http://schemas.openxmlformats.org/officeDocument/2006/relationships/hyperlink" Target="http://www.slovo-book.ru/cover/9785912827648.jpg" TargetMode="External"/><Relationship Id="rId432" Type="http://schemas.openxmlformats.org/officeDocument/2006/relationships/hyperlink" Target="http://www.slovo-book.ru/cover/978500033999200006.jpg" TargetMode="External"/><Relationship Id="rId433" Type="http://schemas.openxmlformats.org/officeDocument/2006/relationships/hyperlink" Target="http://www.slovo-book.ru/coveran/9785912820069.jpg" TargetMode="External"/><Relationship Id="rId434" Type="http://schemas.openxmlformats.org/officeDocument/2006/relationships/hyperlink" Target="http://www.slovo-book.ru/coveran/9785912825583.jpg" TargetMode="External"/><Relationship Id="rId435" Type="http://schemas.openxmlformats.org/officeDocument/2006/relationships/hyperlink" Target="http://www.slovo-book.ru/cover/978500033999200018.jpg" TargetMode="External"/><Relationship Id="rId436" Type="http://schemas.openxmlformats.org/officeDocument/2006/relationships/hyperlink" Target="http://www.slovo-book.ru/cover/978500033999200019.jpg" TargetMode="External"/><Relationship Id="rId437" Type="http://schemas.openxmlformats.org/officeDocument/2006/relationships/hyperlink" Target="http://www.slovo-book.ru/cover/9785912826986.jpg" TargetMode="External"/><Relationship Id="rId438" Type="http://schemas.openxmlformats.org/officeDocument/2006/relationships/hyperlink" Target="http://www.slovo-book.ru/cover/9785912824609.jpg" TargetMode="External"/><Relationship Id="rId439" Type="http://schemas.openxmlformats.org/officeDocument/2006/relationships/hyperlink" Target="http://www.slovo-book.ru/coveran/978500033999200028.jpg" TargetMode="External"/><Relationship Id="rId440" Type="http://schemas.openxmlformats.org/officeDocument/2006/relationships/hyperlink" Target="http://www.slovo-book.ru/cover/978500033999200013.jpg" TargetMode="External"/><Relationship Id="rId441" Type="http://schemas.openxmlformats.org/officeDocument/2006/relationships/hyperlink" Target="http://www.slovo-book.ru/cover/978500033999200017.jpg" TargetMode="External"/><Relationship Id="rId442" Type="http://schemas.openxmlformats.org/officeDocument/2006/relationships/hyperlink" Target="https://www.slovo-book.ru/cover/978500033999200002.jpg" TargetMode="External"/><Relationship Id="rId443" Type="http://schemas.openxmlformats.org/officeDocument/2006/relationships/hyperlink" Target="http://www.slovo-book.ru/cover/978500033999200003.jpg" TargetMode="External"/><Relationship Id="rId444" Type="http://schemas.openxmlformats.org/officeDocument/2006/relationships/hyperlink" Target="http://www.slovo-book.ru/cover/9785912824616.jpg" TargetMode="External"/><Relationship Id="rId445" Type="http://schemas.openxmlformats.org/officeDocument/2006/relationships/hyperlink" Target="http://www.slovo-book.ru/cover/978500033999200004.jpg" TargetMode="External"/><Relationship Id="rId446" Type="http://schemas.openxmlformats.org/officeDocument/2006/relationships/hyperlink" Target="http://www.slovo-book.ru/cover/9785912820038.jpg" TargetMode="External"/><Relationship Id="rId447" Type="http://schemas.openxmlformats.org/officeDocument/2006/relationships/hyperlink" Target="http://www.slovo-book.ru/cover/9785912828508.jpg" TargetMode="External"/><Relationship Id="rId448" Type="http://schemas.openxmlformats.org/officeDocument/2006/relationships/hyperlink" Target="http://www.slovo-book.ru/cover/978500033999200053.jpg" TargetMode="External"/><Relationship Id="rId449" Type="http://schemas.openxmlformats.org/officeDocument/2006/relationships/hyperlink" Target="http://www.slovo-book.ru/coveran/978500033999200027.jpg" TargetMode="External"/><Relationship Id="rId450" Type="http://schemas.openxmlformats.org/officeDocument/2006/relationships/hyperlink" Target="http://www.slovo-book.ru/cover/9785912820106.jpg" TargetMode="External"/><Relationship Id="rId451" Type="http://schemas.openxmlformats.org/officeDocument/2006/relationships/hyperlink" Target="http://www.slovo-book.ru/cover/9785912825019.jpg" TargetMode="External"/><Relationship Id="rId452" Type="http://schemas.openxmlformats.org/officeDocument/2006/relationships/hyperlink" Target="http://www.slovo-book.ru/cover/9785912827686.jpg" TargetMode="External"/><Relationship Id="rId453" Type="http://schemas.openxmlformats.org/officeDocument/2006/relationships/hyperlink" Target="http://www.slovo-book.ru/cover/9785912824159.jpg" TargetMode="External"/><Relationship Id="rId454" Type="http://schemas.openxmlformats.org/officeDocument/2006/relationships/hyperlink" Target="http://www.slovo-book.ru/coveran/978500033999200026.jpg" TargetMode="External"/><Relationship Id="rId455" Type="http://schemas.openxmlformats.org/officeDocument/2006/relationships/hyperlink" Target="http://www.slovo-book.ru/cover/978500033999200020.jpg" TargetMode="External"/><Relationship Id="rId456" Type="http://schemas.openxmlformats.org/officeDocument/2006/relationships/hyperlink" Target="http://www.slovo-book.ru/cover/9785912827693.jpg" TargetMode="External"/><Relationship Id="rId457" Type="http://schemas.openxmlformats.org/officeDocument/2006/relationships/hyperlink" Target="http://www.slovo-book.ru/cover/978500033999200057.jpg" TargetMode="External"/><Relationship Id="rId458" Type="http://schemas.openxmlformats.org/officeDocument/2006/relationships/hyperlink" Target="http://www.slovo-book.ru/cover/a/422/978500033999200060.jpg" TargetMode="External"/><Relationship Id="rId459" Type="http://schemas.openxmlformats.org/officeDocument/2006/relationships/hyperlink" Target="http://www.slovo-book.ru/cover/978500033999200050.jpg" TargetMode="External"/><Relationship Id="rId460" Type="http://schemas.openxmlformats.org/officeDocument/2006/relationships/hyperlink" Target="http://www.slovo-book.ru/cover/978500033999200059.jpg" TargetMode="External"/><Relationship Id="rId461" Type="http://schemas.openxmlformats.org/officeDocument/2006/relationships/hyperlink" Target="http://www.slovo-book.ru/cover/978500033999200051.jpg" TargetMode="External"/><Relationship Id="rId462" Type="http://schemas.openxmlformats.org/officeDocument/2006/relationships/hyperlink" Target="http://www.slovo-book.ru/cover/978500033999200049.jpg" TargetMode="External"/><Relationship Id="rId463" Type="http://schemas.openxmlformats.org/officeDocument/2006/relationships/hyperlink" Target="http://www.slovo-book.ru/coveran/978500033999200043.jpg" TargetMode="External"/><Relationship Id="rId464" Type="http://schemas.openxmlformats.org/officeDocument/2006/relationships/hyperlink" Target="http://www.slovo-book.ru/coveran/978500033999200042.jpg" TargetMode="External"/><Relationship Id="rId465" Type="http://schemas.openxmlformats.org/officeDocument/2006/relationships/hyperlink" Target="http://www.slovo-book.ru/coveran/978500033999200029.jpg" TargetMode="External"/><Relationship Id="rId466" Type="http://schemas.openxmlformats.org/officeDocument/2006/relationships/hyperlink" Target="http://www.slovo-book.ru/coveran/978500033999200033.jpg" TargetMode="External"/><Relationship Id="rId467" Type="http://schemas.openxmlformats.org/officeDocument/2006/relationships/hyperlink" Target="http://www.slovo-book.ru/coveran/978500033999200040.jpg" TargetMode="External"/><Relationship Id="rId468" Type="http://schemas.openxmlformats.org/officeDocument/2006/relationships/hyperlink" Target="http://www.slovo-book.ru/coveran/978500033999200044.jpg" TargetMode="External"/><Relationship Id="rId469" Type="http://schemas.openxmlformats.org/officeDocument/2006/relationships/hyperlink" Target="http://www.slovo-book.ru/coveran/978500033999200041.jpg" TargetMode="External"/><Relationship Id="rId470" Type="http://schemas.openxmlformats.org/officeDocument/2006/relationships/hyperlink" Target="http://www.slovo-book.ru/coveran/978500033999200030.jpg" TargetMode="External"/><Relationship Id="rId471" Type="http://schemas.openxmlformats.org/officeDocument/2006/relationships/hyperlink" Target="http://www.slovo-book.ru/coveran/978500033999200031.jpg" TargetMode="External"/><Relationship Id="rId472" Type="http://schemas.openxmlformats.org/officeDocument/2006/relationships/hyperlink" Target="http://www.slovo-book.ru/coveran/978500033999200032.jpg" TargetMode="External"/><Relationship Id="rId473" Type="http://schemas.openxmlformats.org/officeDocument/2006/relationships/hyperlink" Target="http://www.slovo-book.ru/coveran/978500033999200034.jpg" TargetMode="External"/><Relationship Id="rId474" Type="http://schemas.openxmlformats.org/officeDocument/2006/relationships/hyperlink" Target="http://www.slovo-book.ru/coveran/978500033999200035.jpg" TargetMode="External"/><Relationship Id="rId475" Type="http://schemas.openxmlformats.org/officeDocument/2006/relationships/hyperlink" Target="http://www.slovo-book.ru/cover/978500033999200036.jpg" TargetMode="External"/><Relationship Id="rId476" Type="http://schemas.openxmlformats.org/officeDocument/2006/relationships/hyperlink" Target="http://www.slovo-book.ru/coveran/978500033999200037.jpg" TargetMode="External"/><Relationship Id="rId477" Type="http://schemas.openxmlformats.org/officeDocument/2006/relationships/hyperlink" Target="http://www.slovo-book.ru/coveran/978500033999200038.jpg" TargetMode="External"/><Relationship Id="rId478" Type="http://schemas.openxmlformats.org/officeDocument/2006/relationships/hyperlink" Target="http://alex-book.ru/catalog?sort=id-asc&amp;active_dialog_slug=azbuka-i-schet-razreznaya&amp;per_page=20&amp;page=29" TargetMode="External"/><Relationship Id="rId479" Type="http://schemas.openxmlformats.org/officeDocument/2006/relationships/hyperlink" Target="http://alex-book.ru/catalog?sort=id-asc&amp;active_dialog_slug=azbuka-i-schet-angliyskaya-razreznaya&amp;per_page=20&amp;page=29" TargetMode="External"/><Relationship Id="rId480" Type="http://schemas.openxmlformats.org/officeDocument/2006/relationships/hyperlink" Target="http://alex-book.ru/catalog?sort=id-asc&amp;active_dialog_slug=azbuka-razreznaya&amp;per_page=20&amp;page=29" TargetMode="External"/><Relationship Id="rId481" Type="http://schemas.openxmlformats.org/officeDocument/2006/relationships/hyperlink" Target="http://alex-book.ru/catalog?sort=id-asc&amp;active_dialog_slug=alfavit-razreznoy&amp;per_page=20&amp;page=29" TargetMode="External"/><Relationship Id="rId482" Type="http://schemas.openxmlformats.org/officeDocument/2006/relationships/hyperlink" Target="http://alex-book.ru/catalog?sort=id-asc&amp;active_dialog_slug=razreznaya-azbuka-i-schet&amp;per_page=20&amp;page=29" TargetMode="External"/><Relationship Id="rId483" Type="http://schemas.openxmlformats.org/officeDocument/2006/relationships/hyperlink" Target="http://alex-book.ru/catalog?sort=id-asc&amp;active_dialog_slug=rostomer-azbuka-angliyskaya&amp;per_page=20&amp;page=29" TargetMode="External"/><Relationship Id="rId484" Type="http://schemas.openxmlformats.org/officeDocument/2006/relationships/hyperlink" Target="http://alex-book.ru/catalog?sort=id-asc&amp;active_dialog_slug=rostomer-veselyy-rostomer&amp;per_page=20&amp;page=29" TargetMode="External"/><Relationship Id="rId485" Type="http://schemas.openxmlformats.org/officeDocument/2006/relationships/hyperlink" Target="http://alex-book.ru/catalog?sort=id-asc&amp;active_dialog_slug=rostomer-kosmos&amp;per_page=20&amp;page=29" TargetMode="External"/><Relationship Id="rId486" Type="http://schemas.openxmlformats.org/officeDocument/2006/relationships/hyperlink" Target="http://alex-book.ru/catalog?sort=id-asc&amp;active_dialog_slug=rostomer-lyubimye-skazki&amp;per_page=20&amp;page=29" TargetMode="External"/><Relationship Id="rId487" Type="http://schemas.openxmlformats.org/officeDocument/2006/relationships/hyperlink" Target="http://www.slovo-book.ru/cover/9785912821455.jpg" TargetMode="External"/><Relationship Id="rId488" Type="http://schemas.openxmlformats.org/officeDocument/2006/relationships/hyperlink" Target="http://www.slovo-book.ru/cover/978500033999200056.jpg" TargetMode="External"/><Relationship Id="rId489" Type="http://schemas.openxmlformats.org/officeDocument/2006/relationships/hyperlink" Target="http://www.slovo-book.ru/cover/9785912825835.jpg" TargetMode="External"/><Relationship Id="rId490" Type="http://schemas.openxmlformats.org/officeDocument/2006/relationships/hyperlink" Target="http://www.slovo-book.ru/cover/9785912822681.jpg" TargetMode="External"/><Relationship Id="rId491" Type="http://schemas.openxmlformats.org/officeDocument/2006/relationships/hyperlink" Target="http://www.slovo-book.ru/cover/9785912827457.jpg" TargetMode="External"/><Relationship Id="rId492" Type="http://schemas.openxmlformats.org/officeDocument/2006/relationships/hyperlink" Target="http://www.slovo-book.ru/cover/9785912828355.jpg" TargetMode="External"/><Relationship Id="rId493" Type="http://schemas.openxmlformats.org/officeDocument/2006/relationships/hyperlink" Target="http://www.slovo-book.ru/cover/978500033999200058.jpg" TargetMode="External"/><Relationship Id="rId494" Type="http://schemas.openxmlformats.org/officeDocument/2006/relationships/hyperlink" Target="http://www.slovo-book.ru/cover/978500033999200008.jpg" TargetMode="External"/><Relationship Id="rId495" Type="http://schemas.openxmlformats.org/officeDocument/2006/relationships/hyperlink" Target="http://alex-book.ru/catalog?sort=id-asc&amp;active_dialog_slug=plakat-pishi-pravilno&amp;per_page=20&amp;page=30" TargetMode="External"/><Relationship Id="rId496" Type="http://schemas.openxmlformats.org/officeDocument/2006/relationships/hyperlink" Target="http://alex-book.ru/catalog?sort=id-asc&amp;active_dialog_slug=plakat-raspisanie-urokov-00062&amp;per_page=20&amp;page=30" TargetMode="External"/><Relationship Id="rId497" Type="http://schemas.openxmlformats.org/officeDocument/2006/relationships/hyperlink" Target="http://alex-book.ru/catalog?sort=id-asc&amp;active_dialog_slug=plakat-raspisanie-urokov-0061&amp;per_page=20&amp;page=30" TargetMode="External"/><Relationship Id="rId498" Type="http://schemas.openxmlformats.org/officeDocument/2006/relationships/hyperlink" Target="http://alex-book.ru/catalog?sort=id-asc&amp;active_dialog_slug=plakat-tablica-slozheniya&amp;per_page=20&amp;page=30" TargetMode="External"/><Relationship Id="rId499" Type="http://schemas.openxmlformats.org/officeDocument/2006/relationships/hyperlink" Target="http://alex-book.ru/catalog?sort=id-asc&amp;active_dialog_slug=plakat-tablica-umnozheniya&amp;per_page=20&amp;page=30" TargetMode="External"/><Relationship Id="rId500" Type="http://schemas.openxmlformats.org/officeDocument/2006/relationships/hyperlink" Target="http://alex-book.ru/catalog?sort=id-asc&amp;active_dialog_slug=plakat-zvuko-bukvennyy-ryad-00010&amp;per_page=20&amp;page=30" TargetMode="External"/><Relationship Id="rId501" Type="http://schemas.openxmlformats.org/officeDocument/2006/relationships/hyperlink" Target="http://alex-book.ru/catalog?sort=id-asc&amp;active_dialog_slug=plakat-ryad-chisel&amp;per_page=20&amp;page=30" TargetMode="External"/><Relationship Id="rId502" Type="http://schemas.openxmlformats.org/officeDocument/2006/relationships/hyperlink" Target="http://alex-book.ru/catalog?sort=id-asc&amp;active_dialog_slug=azbuka-7&amp;per_page=20&amp;page=30" TargetMode="External"/><Relationship Id="rId503" Type="http://schemas.openxmlformats.org/officeDocument/2006/relationships/hyperlink" Target="http://alex-book.ru/catalog?sort=id-asc&amp;active_dialog_slug=instrumenty-2&amp;per_page=20&amp;page=30" TargetMode="External"/><Relationship Id="rId504" Type="http://schemas.openxmlformats.org/officeDocument/2006/relationships/hyperlink" Target="http://alex-book.ru/catalog?sort=id-asc&amp;active_dialog_slug=muzykalnye-instrumenty-2&amp;per_page=20&amp;page=30" TargetMode="External"/><Relationship Id="rId505" Type="http://schemas.openxmlformats.org/officeDocument/2006/relationships/hyperlink" Target="http://alex-book.ru/catalog?sort=id-asc&amp;active_dialog_slug=obuv&amp;per_page=20&amp;page=30" TargetMode="External"/><Relationship Id="rId506" Type="http://schemas.openxmlformats.org/officeDocument/2006/relationships/hyperlink" Target="http://alex-book.ru/catalog?sort=id-asc&amp;active_dialog_slug=predmety-lichnoy-gigieny&amp;per_page=20&amp;page=30" TargetMode="External"/><Relationship Id="rId507" Type="http://schemas.openxmlformats.org/officeDocument/2006/relationships/hyperlink" Target="http://www.slovo-book.ru/coveran/9785912829130.jpg" TargetMode="External"/><Relationship Id="rId508" Type="http://schemas.openxmlformats.org/officeDocument/2006/relationships/hyperlink" Target="http://www.slovo-book.ru/cover/9785912829161.jpg" TargetMode="External"/><Relationship Id="rId509" Type="http://schemas.openxmlformats.org/officeDocument/2006/relationships/hyperlink" Target="http://www.slovo-book.ru/cover/9785912828096.jpg" TargetMode="External"/><Relationship Id="rId510" Type="http://schemas.openxmlformats.org/officeDocument/2006/relationships/hyperlink" Target="http://www.slovo-book.ru/cover/a/c/9785912827549.jpg" TargetMode="External"/><Relationship Id="rId511" Type="http://schemas.openxmlformats.org/officeDocument/2006/relationships/hyperlink" Target="http://www.slovo-book.ru/coveran/9785912827556.jpg" TargetMode="External"/><Relationship Id="rId512" Type="http://schemas.openxmlformats.org/officeDocument/2006/relationships/hyperlink" Target="http://www.slovo-book.ru/cover/9785000337073.jpg" TargetMode="External"/><Relationship Id="rId513" Type="http://schemas.openxmlformats.org/officeDocument/2006/relationships/hyperlink" Target="http://www.slovo-book.ru/cover/9785912827587.jpg" TargetMode="External"/><Relationship Id="rId514" Type="http://schemas.openxmlformats.org/officeDocument/2006/relationships/hyperlink" Target="http://www.slovo-book.ru/cover/9785912826719.jpg" TargetMode="External"/><Relationship Id="rId515" Type="http://schemas.openxmlformats.org/officeDocument/2006/relationships/hyperlink" Target="http://www.slovo-book.ru/cover/9785912828430.jpg" TargetMode="External"/><Relationship Id="rId516" Type="http://schemas.openxmlformats.org/officeDocument/2006/relationships/hyperlink" Target="http://www.slovo-book.ru/coveran/9785912829116.jpg" TargetMode="External"/><Relationship Id="rId517" Type="http://schemas.openxmlformats.org/officeDocument/2006/relationships/hyperlink" Target="http://www.slovo-book.ru/coveran/9785912829086.jpg" TargetMode="External"/><Relationship Id="rId518" Type="http://schemas.openxmlformats.org/officeDocument/2006/relationships/hyperlink" Target="http://www.slovo-book.ru/cover/9785912828102.jpg" TargetMode="External"/><Relationship Id="rId519" Type="http://schemas.openxmlformats.org/officeDocument/2006/relationships/hyperlink" Target="https://www.slovo-book.ru/cover/9785912827570.jpg" TargetMode="External"/><Relationship Id="rId520" Type="http://schemas.openxmlformats.org/officeDocument/2006/relationships/hyperlink" Target="http://www.slovo-book.ru/cover/9785912826672.jpg" TargetMode="External"/><Relationship Id="rId521" Type="http://schemas.openxmlformats.org/officeDocument/2006/relationships/hyperlink" Target="https://www.slovo-book.ru/cover/9785912828447.jpg" TargetMode="External"/><Relationship Id="rId522" Type="http://schemas.openxmlformats.org/officeDocument/2006/relationships/hyperlink" Target="http://slovo-book.ru/index.shtml?books/cardsshoe.shtml" TargetMode="External"/><Relationship Id="rId523" Type="http://schemas.openxmlformats.org/officeDocument/2006/relationships/hyperlink" Target="http://www.slovo-book.ru/coveran/9785912826641.jpg" TargetMode="External"/><Relationship Id="rId524" Type="http://schemas.openxmlformats.org/officeDocument/2006/relationships/hyperlink" Target="http://www.slovo-book.ru/cover/9785912828256.jpg" TargetMode="External"/><Relationship Id="rId525" Type="http://schemas.openxmlformats.org/officeDocument/2006/relationships/hyperlink" Target="http://www.slovo-book.ru/coveran/9785912829093.jpg" TargetMode="External"/><Relationship Id="rId526" Type="http://schemas.openxmlformats.org/officeDocument/2006/relationships/hyperlink" Target="http://www.slovo-book.ru/coveran/9785912829123.jpg" TargetMode="External"/><Relationship Id="rId527" Type="http://schemas.openxmlformats.org/officeDocument/2006/relationships/hyperlink" Target="http://www.slovo-book.ru/cover/9785912828263.jpg" TargetMode="External"/><Relationship Id="rId528" Type="http://schemas.openxmlformats.org/officeDocument/2006/relationships/hyperlink" Target="http://www.slovo-book.ru/cover/9785912826610.jpg" TargetMode="External"/><Relationship Id="rId529" Type="http://schemas.openxmlformats.org/officeDocument/2006/relationships/hyperlink" Target="http://www.slovo-book.ru/cover/a/c/9785912826733.jpg" TargetMode="External"/><Relationship Id="rId530" Type="http://schemas.openxmlformats.org/officeDocument/2006/relationships/hyperlink" Target="http://www.slovo-book.ru/cover/9785912828287.jpg" TargetMode="External"/><Relationship Id="rId531" Type="http://schemas.openxmlformats.org/officeDocument/2006/relationships/hyperlink" Target="http://www.slovo-book.ru/coveran/9785912829147.jpg" TargetMode="External"/><Relationship Id="rId532" Type="http://schemas.openxmlformats.org/officeDocument/2006/relationships/hyperlink" Target="http://www.slovo-book.ru/coveran/9785912826740.jpg" TargetMode="External"/><Relationship Id="rId533" Type="http://schemas.openxmlformats.org/officeDocument/2006/relationships/hyperlink" Target="http://www.slovo-book.ru/coveran/9785912826689.jpg" TargetMode="External"/><Relationship Id="rId534" Type="http://schemas.openxmlformats.org/officeDocument/2006/relationships/hyperlink" Target="http://www.slovo-book.ru/cover/a/c/9785912826634.jpg" TargetMode="External"/><Relationship Id="rId535" Type="http://schemas.openxmlformats.org/officeDocument/2006/relationships/hyperlink" Target="https://www.slovo-book.ru/cover/9785912828119.jpg" TargetMode="External"/><Relationship Id="rId536" Type="http://schemas.openxmlformats.org/officeDocument/2006/relationships/hyperlink" Target="http://www.slovo-book.ru/cover/a/c/9785912827563.jpg" TargetMode="External"/><Relationship Id="rId537" Type="http://schemas.openxmlformats.org/officeDocument/2006/relationships/hyperlink" Target="http://www.slovo-book.ru/coveran/9785912827594.jpg" TargetMode="External"/><Relationship Id="rId538" Type="http://schemas.openxmlformats.org/officeDocument/2006/relationships/hyperlink" Target="https://www.slovo-book.ru/cover/9785912826627.jpg" TargetMode="External"/><Relationship Id="rId539" Type="http://schemas.openxmlformats.org/officeDocument/2006/relationships/hyperlink" Target="http://alex-book.ru/catalog?sort=id-asc&amp;active_dialog_slug=bukvy-i-slova&amp;per_page=20&amp;page=32" TargetMode="External"/><Relationship Id="rId540" Type="http://schemas.openxmlformats.org/officeDocument/2006/relationships/hyperlink" Target="http://alex-book.ru/catalog?sort=id-asc&amp;active_dialog_slug=pervaya-azbuka&amp;per_page=20&amp;page=32" TargetMode="External"/><Relationship Id="rId541" Type="http://schemas.openxmlformats.org/officeDocument/2006/relationships/hyperlink" Target="http://alex-book.ru/catalog?sort=id-asc&amp;active_dialog_slug=pervye-bukvy&amp;per_page=20&amp;page=32" TargetMode="External"/><Relationship Id="rId542" Type="http://schemas.openxmlformats.org/officeDocument/2006/relationships/hyperlink" Target="http://alex-book.ru/catalog?sort=id-asc&amp;active_dialog_slug=pishem-bukvy&amp;per_page=20&amp;page=32" TargetMode="External"/><Relationship Id="rId543" Type="http://schemas.openxmlformats.org/officeDocument/2006/relationships/hyperlink" Target="http://alex-book.ru/catalog?sort=id-asc&amp;active_dialog_slug=pishem-bukvy-i-chitaem&amp;per_page=20&amp;page=32" TargetMode="External"/><Relationship Id="rId544" Type="http://schemas.openxmlformats.org/officeDocument/2006/relationships/hyperlink" Target="http://alex-book.ru/catalog?sort=id-asc&amp;active_dialog_slug=pishem-i-risuem-po-kletochkam&amp;per_page=20&amp;page=32" TargetMode="External"/><Relationship Id="rId545" Type="http://schemas.openxmlformats.org/officeDocument/2006/relationships/hyperlink" Target="http://alex-book.ru/catalog?sort=id-asc&amp;active_dialog_slug=azbuka-8&amp;per_page=20&amp;page=32" TargetMode="External"/><Relationship Id="rId546" Type="http://schemas.openxmlformats.org/officeDocument/2006/relationships/hyperlink" Target="http://alex-book.ru/catalog?sort=id-asc&amp;active_dialog_slug=moi-pervye-bukvy&amp;per_page=20&amp;page=32" TargetMode="External"/><Relationship Id="rId547" Type="http://schemas.openxmlformats.org/officeDocument/2006/relationships/hyperlink" Target="http://alex-book.ru/catalog?sort=id-asc&amp;active_dialog_slug=uchimsya-pisat&amp;per_page=20&amp;page=32" TargetMode="External"/><Relationship Id="rId548" Type="http://schemas.openxmlformats.org/officeDocument/2006/relationships/hyperlink" Target="http://alex-book.ru/catalog?sort=id-asc&amp;active_dialog_slug=veselyy-schet&amp;per_page=20&amp;page=33" TargetMode="External"/><Relationship Id="rId549" Type="http://schemas.openxmlformats.org/officeDocument/2006/relationships/hyperlink" Target="http://alex-book.ru/catalog?sort=id-asc&amp;active_dialog_slug=vse-po-kletochkam&amp;per_page=20&amp;page=33" TargetMode="External"/><Relationship Id="rId550" Type="http://schemas.openxmlformats.org/officeDocument/2006/relationships/hyperlink" Target="http://alex-book.ru/catalog?sort=id-asc&amp;active_dialog_slug=izuchaem-schet&amp;per_page=20&amp;page=33" TargetMode="External"/><Relationship Id="rId551" Type="http://schemas.openxmlformats.org/officeDocument/2006/relationships/hyperlink" Target="http://alex-book.ru/catalog?sort=id-asc&amp;active_dialog_slug=narisuy-raskras&amp;per_page=20&amp;page=33" TargetMode="External"/><Relationship Id="rId552" Type="http://schemas.openxmlformats.org/officeDocument/2006/relationships/hyperlink" Target="http://alex-book.ru/catalog?sort=id-asc&amp;active_dialog_slug=risuem-igraya&amp;per_page=20&amp;page=33" TargetMode="External"/><Relationship Id="rId553" Type="http://schemas.openxmlformats.org/officeDocument/2006/relationships/hyperlink" Target="http://alex-book.ru/catalog?sort=id-asc&amp;active_dialog_slug=risuem-pervye-figury&amp;per_page=20&amp;page=33" TargetMode="External"/><Relationship Id="rId554" Type="http://schemas.openxmlformats.org/officeDocument/2006/relationships/hyperlink" Target="http://alex-book.ru/catalog?sort=id-asc&amp;active_dialog_slug=risuem-figury&amp;per_page=20&amp;page=33" TargetMode="External"/><Relationship Id="rId555" Type="http://schemas.openxmlformats.org/officeDocument/2006/relationships/hyperlink" Target="http://alex-book.ru/catalog?sort=id-asc&amp;active_dialog_slug=schet-4&amp;per_page=20&amp;page=33" TargetMode="External"/><Relationship Id="rId556" Type="http://schemas.openxmlformats.org/officeDocument/2006/relationships/hyperlink" Target="http://alex-book.ru/catalog?sort=id-asc&amp;active_dialog_slug=uroki-dlya-rebyat&amp;per_page=20&amp;page=33" TargetMode="External"/><Relationship Id="rId557" Type="http://schemas.openxmlformats.org/officeDocument/2006/relationships/hyperlink" Target="http://alex-book.ru/catalog?sort=id-asc&amp;active_dialog_slug=uchimsya-vmeste&amp;per_page=20&amp;page=33" TargetMode="External"/><Relationship Id="rId558" Type="http://schemas.openxmlformats.org/officeDocument/2006/relationships/hyperlink" Target="http://alex-book.ru/catalog?sort=id-asc&amp;active_dialog_slug=uchimsya-pisat-po-kletochkam&amp;per_page=20&amp;page=33" TargetMode="External"/><Relationship Id="rId559" Type="http://schemas.openxmlformats.org/officeDocument/2006/relationships/hyperlink" Target="http://alex-book.ru/catalog?sort=id-asc&amp;active_dialog_slug=uchimsya-pisat-po-tochkam&amp;per_page=20&amp;page=33" TargetMode="External"/><Relationship Id="rId560" Type="http://schemas.openxmlformats.org/officeDocument/2006/relationships/hyperlink" Target="http://alex-book.ru/catalog?sort=id-asc&amp;active_dialog_slug=uchus-pisat&amp;per_page=20&amp;page=33" TargetMode="External"/><Relationship Id="rId561" Type="http://schemas.openxmlformats.org/officeDocument/2006/relationships/hyperlink" Target="http://alex-book.ru/catalog?sort=id-asc&amp;active_dialog_slug=ya-pishu-sam&amp;per_page=20&amp;page=33" TargetMode="External"/><Relationship Id="rId562" Type="http://schemas.openxmlformats.org/officeDocument/2006/relationships/hyperlink" Target="http://alex-book.ru/catalog?sort=id-asc&amp;active_dialog_slug=ya-uchus-2&amp;per_page=20&amp;page=33" TargetMode="External"/><Relationship Id="rId563" Type="http://schemas.openxmlformats.org/officeDocument/2006/relationships/hyperlink" Target="http://alex-book.ru/catalog?sort=id-asc&amp;active_dialog_slug=ya-uchus-pisat&amp;per_page=20&amp;page=33" TargetMode="External"/><Relationship Id="rId564" Type="http://schemas.openxmlformats.org/officeDocument/2006/relationships/hyperlink" Target="http://alex-book.ru/catalog?sort=id-asc&amp;active_dialog_slug=ya-uchus-pisat-po-konturu&amp;per_page=20&amp;page=33" TargetMode="External"/><Relationship Id="rId565" Type="http://schemas.openxmlformats.org/officeDocument/2006/relationships/hyperlink" Target="http://alex-book.ru/catalog?sort=id-asc&amp;active_dialog_slug=bolshie-bukvy&amp;per_page=20&amp;page=33" TargetMode="External"/><Relationship Id="rId566" Type="http://schemas.openxmlformats.org/officeDocument/2006/relationships/hyperlink" Target="http://alex-book.ru/catalog?sort=id-asc&amp;active_dialog_slug=veselye-bukvy&amp;per_page=20&amp;page=33" TargetMode="External"/><Relationship Id="rId567" Type="http://schemas.openxmlformats.org/officeDocument/2006/relationships/hyperlink" Target="http://alex-book.ru/catalog?sort=id-asc&amp;active_dialog_slug=moi-pervye-propisi&amp;per_page=20&amp;page=34" TargetMode="External"/><Relationship Id="rId568" Type="http://schemas.openxmlformats.org/officeDocument/2006/relationships/hyperlink" Target="http://alex-book.ru/catalog?sort=id-asc&amp;active_dialog_slug=pishem-bukvy-i-slova&amp;per_page=20&amp;page=34" TargetMode="External"/><Relationship Id="rId569" Type="http://schemas.openxmlformats.org/officeDocument/2006/relationships/hyperlink" Target="http://alex-book.ru/catalog?sort=id-asc&amp;active_dialog_slug=azbuka-9&amp;per_page=20&amp;page=34" TargetMode="External"/><Relationship Id="rId570" Type="http://schemas.openxmlformats.org/officeDocument/2006/relationships/hyperlink" Target="http://alex-book.ru/catalog?sort=id-asc&amp;active_dialog_slug=ot-bukvy-k-bukve&amp;per_page=20&amp;page=34" TargetMode="External"/><Relationship Id="rId571" Type="http://schemas.openxmlformats.org/officeDocument/2006/relationships/hyperlink" Target="http://alex-book.ru/catalog?sort=id-asc&amp;active_dialog_slug=veselye-linii&amp;per_page=20&amp;page=34" TargetMode="External"/><Relationship Id="rId572" Type="http://schemas.openxmlformats.org/officeDocument/2006/relationships/hyperlink" Target="http://alex-book.ru/catalog?sort=id-asc&amp;active_dialog_slug=veselye-propisi&amp;per_page=20&amp;page=34" TargetMode="External"/><Relationship Id="rId573" Type="http://schemas.openxmlformats.org/officeDocument/2006/relationships/hyperlink" Target="http://alex-book.ru/catalog?sort=id-asc&amp;active_dialog_slug=volshebnye-linii&amp;per_page=20&amp;page=34" TargetMode="External"/><Relationship Id="rId574" Type="http://schemas.openxmlformats.org/officeDocument/2006/relationships/hyperlink" Target="http://alex-book.ru/catalog?sort=id-asc&amp;active_dialog_slug=moy-pervyy-schet&amp;per_page=20&amp;page=34" TargetMode="External"/><Relationship Id="rId575" Type="http://schemas.openxmlformats.org/officeDocument/2006/relationships/hyperlink" Target="http://alex-book.ru/catalog?sort=id-asc&amp;active_dialog_slug=pishem-po-kletochkam&amp;per_page=20&amp;page=34" TargetMode="External"/><Relationship Id="rId576" Type="http://schemas.openxmlformats.org/officeDocument/2006/relationships/hyperlink" Target="http://alex-book.ru/catalog?sort=id-asc&amp;active_dialog_slug=raz-dva-tri&amp;per_page=20&amp;page=34" TargetMode="External"/><Relationship Id="rId577" Type="http://schemas.openxmlformats.org/officeDocument/2006/relationships/hyperlink" Target="http://alex-book.ru/catalog?sort=id-asc&amp;active_dialog_slug=veselye-zveryata-propisi&amp;per_page=20&amp;page=34" TargetMode="External"/><Relationship Id="rId578" Type="http://schemas.openxmlformats.org/officeDocument/2006/relationships/hyperlink" Target="http://alex-book.ru/catalog?sort=id-asc&amp;active_dialog_slug=ot-tochki-k-tochke-propisi&amp;per_page=20&amp;page=34" TargetMode="External"/><Relationship Id="rId579" Type="http://schemas.openxmlformats.org/officeDocument/2006/relationships/hyperlink" Target="http://alex-book.ru/catalog?sort=id-asc&amp;active_dialog_slug=pervye-uroki-propisi&amp;per_page=20&amp;page=34" TargetMode="External"/><Relationship Id="rId580" Type="http://schemas.openxmlformats.org/officeDocument/2006/relationships/hyperlink" Target="http://alex-book.ru/catalog?sort=id-asc&amp;active_dialog_slug=raskras-sam-propisi&amp;per_page=20&amp;page=34" TargetMode="External"/><Relationship Id="rId581" Type="http://schemas.openxmlformats.org/officeDocument/2006/relationships/hyperlink" Target="http://alex-book.ru/catalog?sort=id-asc&amp;active_dialog_slug=treniruem-ruku-propisi&amp;per_page=20&amp;page=34" TargetMode="External"/><Relationship Id="rId582" Type="http://schemas.openxmlformats.org/officeDocument/2006/relationships/hyperlink" Target="http://alex-book.ru/catalog?sort=id-asc&amp;active_dialog_slug=chudesnaya-azbuka&amp;per_page=20&amp;page=35" TargetMode="External"/><Relationship Id="rId583" Type="http://schemas.openxmlformats.org/officeDocument/2006/relationships/hyperlink" Target="http://alex-book.ru/catalog?sort=id-asc&amp;active_dialog_slug=azbuka-malchikam&amp;per_page=20&amp;page=36" TargetMode="External"/><Relationship Id="rId584" Type="http://schemas.openxmlformats.org/officeDocument/2006/relationships/hyperlink" Target="http://alex-book.ru/catalog?sort=id-asc&amp;active_dialog_slug=angliyskaya-azbuka-dlya-malyshey&amp;per_page=20&amp;page=36" TargetMode="External"/><Relationship Id="rId585" Type="http://schemas.openxmlformats.org/officeDocument/2006/relationships/hyperlink" Target="http://alex-book.ru/catalog?sort=id-asc&amp;active_dialog_slug=azbuka-10&amp;per_page=20&amp;page=37" TargetMode="External"/><Relationship Id="rId586" Type="http://schemas.openxmlformats.org/officeDocument/2006/relationships/hyperlink" Target="http://alex-book.ru/catalog?sort=id-asc&amp;active_dialog_slug=schet-dlya-malyshey&amp;per_page=20&amp;page=38" TargetMode="External"/><Relationship Id="rId587" Type="http://schemas.openxmlformats.org/officeDocument/2006/relationships/hyperlink" Target="http://alex-book.ru/catalog?sort=id-asc&amp;active_dialog_slug=veselyy-schet-2&amp;per_page=20&amp;page=36" TargetMode="External"/><Relationship Id="rId588" Type="http://schemas.openxmlformats.org/officeDocument/2006/relationships/hyperlink" Target="http://alex-book.ru/catalog?sort=id-asc&amp;active_dialog_slug=uchimsya-chitat-po-slogam&amp;per_page=20&amp;page=38" TargetMode="External"/><Relationship Id="rId589" Type="http://schemas.openxmlformats.org/officeDocument/2006/relationships/hyperlink" Target="http://alex-book.ru/catalog?sort=id-asc&amp;active_dialog_slug=alfavit-v-kartinkah&amp;per_page=20&amp;page=30" TargetMode="External"/><Relationship Id="rId590" Type="http://schemas.openxmlformats.org/officeDocument/2006/relationships/hyperlink" Target="https://alex-book.ru/catalog?sort=id-asc&amp;active_dialog_slug=azbuka-v-kartinkah-2&amp;per_page=20&amp;page=30" TargetMode="External"/><Relationship Id="rId591" Type="http://schemas.openxmlformats.org/officeDocument/2006/relationships/hyperlink" Target="http://alex-book.ru/catalog?sort=id-asc&amp;active_dialog_slug=volk-i-kozlyata&amp;per_page=20&amp;page=34" TargetMode="External"/><Relationship Id="rId592" Type="http://schemas.openxmlformats.org/officeDocument/2006/relationships/hyperlink" Target="http://alex-book.ru/catalog?sort=id-asc&amp;active_dialog_slug=gusi-lebedi-6&amp;per_page=20&amp;page=34" TargetMode="External"/><Relationship Id="rId593" Type="http://schemas.openxmlformats.org/officeDocument/2006/relationships/hyperlink" Target="http://alex-book.ru/catalog?sort=id-asc&amp;active_dialog_slug=dva-zhadnyh-medvezhonka&amp;per_page=20&amp;page=34" TargetMode="External"/><Relationship Id="rId594" Type="http://schemas.openxmlformats.org/officeDocument/2006/relationships/hyperlink" Target="http://alex-book.ru/catalog?sort=id-asc&amp;active_dialog_slug=dvenadcat-mesyacev&amp;per_page=20&amp;page=35" TargetMode="External"/><Relationship Id="rId595" Type="http://schemas.openxmlformats.org/officeDocument/2006/relationships/hyperlink" Target="http://alex-book.ru/catalog?sort=id-asc&amp;active_dialog_slug=dyuymovochka&amp;per_page=20&amp;page=35" TargetMode="External"/><Relationship Id="rId596" Type="http://schemas.openxmlformats.org/officeDocument/2006/relationships/hyperlink" Target="http://alex-book.ru/catalog?sort=id-asc&amp;active_dialog_slug=zayac-hvasta&amp;per_page=20&amp;page=35" TargetMode="External"/><Relationship Id="rId597" Type="http://schemas.openxmlformats.org/officeDocument/2006/relationships/hyperlink" Target="http://alex-book.ru/catalog?sort=id-asc&amp;active_dialog_slug=zimove&amp;per_page=20&amp;page=35" TargetMode="External"/><Relationship Id="rId598" Type="http://schemas.openxmlformats.org/officeDocument/2006/relationships/hyperlink" Target="http://alex-book.ru/catalog?sort=id-asc&amp;active_dialog_slug=koza-dereza&amp;per_page=20&amp;page=35" TargetMode="External"/><Relationship Id="rId599" Type="http://schemas.openxmlformats.org/officeDocument/2006/relationships/hyperlink" Target="http://alex-book.ru/catalog?sort=id-asc&amp;active_dialog_slug=kolobok&amp;per_page=20&amp;page=35" TargetMode="External"/><Relationship Id="rId600" Type="http://schemas.openxmlformats.org/officeDocument/2006/relationships/hyperlink" Target="http://alex-book.ru/catalog?sort=id-asc&amp;active_dialog_slug=kolosok&amp;per_page=20&amp;page=35" TargetMode="External"/><Relationship Id="rId601" Type="http://schemas.openxmlformats.org/officeDocument/2006/relationships/hyperlink" Target="http://alex-book.ru/catalog?sort=id-asc&amp;active_dialog_slug=kot-i-lisa&amp;per_page=20&amp;page=35" TargetMode="External"/><Relationship Id="rId602" Type="http://schemas.openxmlformats.org/officeDocument/2006/relationships/hyperlink" Target="http://alex-book.ru/catalog?sort=id-asc&amp;active_dialog_slug=kurochka-ryaba&amp;per_page=20&amp;page=35" TargetMode="External"/><Relationship Id="rId603" Type="http://schemas.openxmlformats.org/officeDocument/2006/relationships/hyperlink" Target="http://alex-book.ru/catalog?sort=id-asc&amp;active_dialog_slug=lisa-zayac-i-petuh&amp;per_page=20&amp;page=35" TargetMode="External"/><Relationship Id="rId604" Type="http://schemas.openxmlformats.org/officeDocument/2006/relationships/hyperlink" Target="http://alex-book.ru/catalog?sort=id-asc&amp;active_dialog_slug=lisichka-sestrichka-i-seryy-volk&amp;per_page=20&amp;page=35" TargetMode="External"/><Relationship Id="rId605" Type="http://schemas.openxmlformats.org/officeDocument/2006/relationships/hyperlink" Target="http://alex-book.ru/catalog?sort=id-asc&amp;active_dialog_slug=petushok-i-bobovoe-zernyshko&amp;per_page=20&amp;page=35" TargetMode="External"/><Relationship Id="rId606" Type="http://schemas.openxmlformats.org/officeDocument/2006/relationships/hyperlink" Target="http://alex-book.ru/catalog?sort=id-asc&amp;active_dialog_slug=petushok-zolotoy-grebeshok&amp;per_page=20&amp;page=35" TargetMode="External"/><Relationship Id="rId607" Type="http://schemas.openxmlformats.org/officeDocument/2006/relationships/hyperlink" Target="http://alex-book.ru/catalog?sort=id-asc&amp;active_dialog_slug=po-shchuchemu-velenyu&amp;per_page=20&amp;page=35" TargetMode="External"/><Relationship Id="rId608" Type="http://schemas.openxmlformats.org/officeDocument/2006/relationships/hyperlink" Target="http://alex-book.ru/catalog?sort=id-asc&amp;active_dialog_slug=repka&amp;per_page=20&amp;page=35" TargetMode="External"/><Relationship Id="rId609" Type="http://schemas.openxmlformats.org/officeDocument/2006/relationships/hyperlink" Target="http://alex-book.ru/catalog?sort=id-asc&amp;active_dialog_slug=teremok&amp;per_page=20&amp;page=35" TargetMode="External"/><Relationship Id="rId610" Type="http://schemas.openxmlformats.org/officeDocument/2006/relationships/hyperlink" Target="http://alex-book.ru/catalog?sort=id-asc&amp;active_dialog_slug=tili-bom&amp;per_page=20&amp;page=35" TargetMode="External"/><Relationship Id="rId611" Type="http://schemas.openxmlformats.org/officeDocument/2006/relationships/hyperlink" Target="http://alex-book.ru/catalog?sort=id-asc&amp;active_dialog_slug=tri-porosenka&amp;per_page=20&amp;page=35" TargetMode="External"/><Relationship Id="rId612" Type="http://schemas.openxmlformats.org/officeDocument/2006/relationships/hyperlink" Target="http://alex-book.ru/catalog?sort=id-asc&amp;active_dialog_slug=u-straha-glaza-veliki&amp;per_page=20&amp;page=35" TargetMode="External"/><Relationship Id="rId613" Type="http://schemas.openxmlformats.org/officeDocument/2006/relationships/hyperlink" Target="http://alex-book.ru/catalog?sort=id-asc&amp;active_dialog_slug=bremenskie-muzykanty&amp;per_page=20&amp;page=36" TargetMode="External"/><Relationship Id="rId614" Type="http://schemas.openxmlformats.org/officeDocument/2006/relationships/hyperlink" Target="http://alex-book.ru/catalog?sort=id-asc&amp;active_dialog_slug=kot-i-lisa-2&amp;per_page=20&amp;page=36" TargetMode="External"/><Relationship Id="rId615" Type="http://schemas.openxmlformats.org/officeDocument/2006/relationships/hyperlink" Target="http://alex-book.ru/catalog?sort=id-asc&amp;active_dialog_slug=koshchey-bessmertnyy&amp;per_page=20&amp;page=36" TargetMode="External"/><Relationship Id="rId616" Type="http://schemas.openxmlformats.org/officeDocument/2006/relationships/hyperlink" Target="http://alex-book.ru/catalog?sort=id-asc&amp;active_dialog_slug=krasnaya-shapochka&amp;per_page=20&amp;page=36" TargetMode="External"/><Relationship Id="rId617" Type="http://schemas.openxmlformats.org/officeDocument/2006/relationships/hyperlink" Target="http://alex-book.ru/catalog?sort=id-asc&amp;active_dialog_slug=kroshechka-havroshechka&amp;per_page=20&amp;page=36" TargetMode="External"/><Relationship Id="rId618" Type="http://schemas.openxmlformats.org/officeDocument/2006/relationships/hyperlink" Target="http://alex-book.ru/catalog?sort=id-asc&amp;active_dialog_slug=lyubimaya-mama&amp;per_page=20&amp;page=36" TargetMode="External"/><Relationship Id="rId619" Type="http://schemas.openxmlformats.org/officeDocument/2006/relationships/hyperlink" Target="http://alex-book.ru/catalog?sort=id-asc&amp;active_dialog_slug=petushok-zolotoy-grebeshok-i-zhernovki&amp;per_page=20&amp;page=36" TargetMode="External"/><Relationship Id="rId620" Type="http://schemas.openxmlformats.org/officeDocument/2006/relationships/hyperlink" Target="http://alex-book.ru/catalog?sort=id-asc&amp;active_dialog_slug=snegurochka&amp;per_page=20&amp;page=36" TargetMode="External"/><Relationship Id="rId621" Type="http://schemas.openxmlformats.org/officeDocument/2006/relationships/hyperlink" Target="http://alex-book.ru/catalog?sort=id-asc&amp;active_dialog_slug=hitraya-lisa&amp;per_page=20&amp;page=36" TargetMode="External"/><Relationship Id="rId622" Type="http://schemas.openxmlformats.org/officeDocument/2006/relationships/hyperlink" Target="http://alex-book.ru/catalog?sort=id-asc&amp;active_dialog_slug=carevna-lyagushka&amp;per_page=20&amp;page=36" TargetMode="External"/><Relationship Id="rId623" Type="http://schemas.openxmlformats.org/officeDocument/2006/relationships/hyperlink" Target="http://alex-book.ru/catalog?sort=id-asc&amp;active_dialog_slug=k-chukovskiy-toptygin-i-lisa&amp;per_page=20&amp;page=36" TargetMode="External"/><Relationship Id="rId624" Type="http://schemas.openxmlformats.org/officeDocument/2006/relationships/hyperlink" Target="http://alex-book.ru/catalog?sort=id-asc&amp;active_dialog_slug=gusi-moi-gusi-2&amp;per_page=20&amp;page=36" TargetMode="External"/><Relationship Id="rId625" Type="http://schemas.openxmlformats.org/officeDocument/2006/relationships/hyperlink" Target="http://alex-book.ru/catalog?sort=id-asc&amp;active_dialog_slug=gusi-lebedi&amp;per_page=20&amp;page=36" TargetMode="External"/><Relationship Id="rId626" Type="http://schemas.openxmlformats.org/officeDocument/2006/relationships/hyperlink" Target="https://alex-book.ru/catalog?search=&#1050;&#1086;&#1083;&#1086;&#1073;&amp;active_dialog_slug=kolobok-2&amp;per_page=20&amp;page=1" TargetMode="External"/><Relationship Id="rId627" Type="http://schemas.openxmlformats.org/officeDocument/2006/relationships/hyperlink" Target="https://alex-book.ru/catalog?search=&#1082;&#1091;&#1088;&#1086;&#1095;&#1082;&amp;active_dialog_slug=kurochka-ryaba-2&amp;per_page=20&amp;page=1" TargetMode="External"/><Relationship Id="rId628" Type="http://schemas.openxmlformats.org/officeDocument/2006/relationships/hyperlink" Target="http://alex-book.ru/catalog?sort=id-asc&amp;active_dialog_slug=lisichka-so-skalochkoy&amp;per_page=20&amp;page=36" TargetMode="External"/><Relationship Id="rId629" Type="http://schemas.openxmlformats.org/officeDocument/2006/relationships/hyperlink" Target="https://slovo-book.ru/cover/9785912822360.jpg" TargetMode="External"/><Relationship Id="rId630" Type="http://schemas.openxmlformats.org/officeDocument/2006/relationships/hyperlink" Target="http://alex-book.ru/catalog?sort=id-asc&amp;active_dialog_slug=petushok-zolotoy-grebeshok-2&amp;per_page=20&amp;page=37" TargetMode="External"/><Relationship Id="rId631" Type="http://schemas.openxmlformats.org/officeDocument/2006/relationships/hyperlink" Target="http://alex-book.ru/catalog?sort=id-asc&amp;active_dialog_slug=tili-bom-2&amp;per_page=20&amp;page=37" TargetMode="External"/><Relationship Id="rId632" Type="http://schemas.openxmlformats.org/officeDocument/2006/relationships/hyperlink" Target="http://alex-book.ru/catalog?sort=id-asc&amp;active_dialog_slug=k-chukovskiy-aybolit&amp;per_page=20&amp;page=37" TargetMode="External"/><Relationship Id="rId633" Type="http://schemas.openxmlformats.org/officeDocument/2006/relationships/hyperlink" Target="http://alex-book.ru/catalog?sort=id-asc&amp;active_dialog_slug=k-chukovskiy-barmaley&amp;per_page=20&amp;page=37" TargetMode="External"/><Relationship Id="rId634" Type="http://schemas.openxmlformats.org/officeDocument/2006/relationships/hyperlink" Target="http://alex-book.ru/catalog?sort=id-asc&amp;active_dialog_slug=k-chukovskiy-kradenoe-solnce&amp;per_page=20&amp;page=37" TargetMode="External"/><Relationship Id="rId635" Type="http://schemas.openxmlformats.org/officeDocument/2006/relationships/hyperlink" Target="http://www.slovo-book.ru/coveran/9785912824371.jpg" TargetMode="External"/><Relationship Id="rId636" Type="http://schemas.openxmlformats.org/officeDocument/2006/relationships/hyperlink" Target="http://alex-book.ru/catalog?sort=id-asc&amp;active_dialog_slug=k-chukovskiy-muha-cokotuha&amp;per_page=20&amp;page=37" TargetMode="External"/><Relationship Id="rId637" Type="http://schemas.openxmlformats.org/officeDocument/2006/relationships/hyperlink" Target="http://alex-book.ru/catalog?sort=id-asc&amp;active_dialog_slug=k-chukovskiy-putanica&amp;per_page=20&amp;page=37" TargetMode="External"/><Relationship Id="rId638" Type="http://schemas.openxmlformats.org/officeDocument/2006/relationships/hyperlink" Target="http://alex-book.ru/catalog?sort=id-asc&amp;active_dialog_slug=k-chukovskiy-tarakanishche&amp;per_page=20&amp;page=37" TargetMode="External"/><Relationship Id="rId639" Type="http://schemas.openxmlformats.org/officeDocument/2006/relationships/hyperlink" Target="http://alex-book.ru/catalog?sort=id-asc&amp;active_dialog_slug=k-chukovskiy-telefon&amp;per_page=20&amp;page=37" TargetMode="External"/><Relationship Id="rId640" Type="http://schemas.openxmlformats.org/officeDocument/2006/relationships/hyperlink" Target="http://alex-book.ru/catalog?sort=id-asc&amp;active_dialog_slug=k-chukovskiy-fedorino-gore&amp;per_page=20&amp;page=37" TargetMode="External"/><Relationship Id="rId641" Type="http://schemas.openxmlformats.org/officeDocument/2006/relationships/hyperlink" Target="http://alex-book.ru/catalog?sort=id-asc&amp;active_dialog_slug=vot-my-kakie-2&amp;per_page=20&amp;page=37" TargetMode="External"/><Relationship Id="rId642" Type="http://schemas.openxmlformats.org/officeDocument/2006/relationships/hyperlink" Target="http://alex-book.ru/catalog?sort=id-asc&amp;active_dialog_slug=gusi-lebedi-7&amp;per_page=20&amp;page=37" TargetMode="External"/><Relationship Id="rId643" Type="http://schemas.openxmlformats.org/officeDocument/2006/relationships/hyperlink" Target="http://alex-book.ru/catalog?sort=id-asc&amp;active_dialog_slug=davay-druzhit-2&amp;per_page=20&amp;page=37" TargetMode="External"/><Relationship Id="rId644" Type="http://schemas.openxmlformats.org/officeDocument/2006/relationships/hyperlink" Target="http://alex-book.ru/catalog?sort=id-asc&amp;active_dialog_slug=dumy&amp;per_page=20&amp;page=37" TargetMode="External"/><Relationship Id="rId645" Type="http://schemas.openxmlformats.org/officeDocument/2006/relationships/hyperlink" Target="http://alex-book.ru/catalog?sort=id-asc&amp;active_dialog_slug=kto-gde-zhivet-3&amp;per_page=20&amp;page=37" TargetMode="External"/><Relationship Id="rId646" Type="http://schemas.openxmlformats.org/officeDocument/2006/relationships/hyperlink" Target="http://alex-book.ru/catalog?sort=id-asc&amp;active_dialog_slug=kolosok-2&amp;per_page=20&amp;page=37" TargetMode="External"/><Relationship Id="rId647" Type="http://schemas.openxmlformats.org/officeDocument/2006/relationships/hyperlink" Target="http://alex-book.ru/catalog?sort=id-asc&amp;active_dialog_slug=lisa-i-zhuravl&amp;per_page=20&amp;page=37" TargetMode="External"/><Relationship Id="rId648" Type="http://schemas.openxmlformats.org/officeDocument/2006/relationships/hyperlink" Target="http://alex-book.ru/catalog?sort=id-asc&amp;active_dialog_slug=medvezhata&amp;per_page=20&amp;page=37" TargetMode="External"/><Relationship Id="rId649" Type="http://schemas.openxmlformats.org/officeDocument/2006/relationships/hyperlink" Target="http://alex-book.ru/catalog?sort=id-asc&amp;active_dialog_slug=moy-papa&amp;per_page=20&amp;page=38" TargetMode="External"/><Relationship Id="rId650" Type="http://schemas.openxmlformats.org/officeDocument/2006/relationships/hyperlink" Target="http://alex-book.ru/catalog?sort=id-asc&amp;active_dialog_slug=muha-pevuha&amp;per_page=20&amp;page=38" TargetMode="External"/><Relationship Id="rId651" Type="http://schemas.openxmlformats.org/officeDocument/2006/relationships/hyperlink" Target="http://alex-book.ru/catalog?sort=id-asc&amp;active_dialog_slug=uchimsya-vmeste-2&amp;per_page=20&amp;page=38" TargetMode="External"/><Relationship Id="rId652" Type="http://schemas.openxmlformats.org/officeDocument/2006/relationships/hyperlink" Target="http://alex-book.ru/catalog?sort=id-asc&amp;active_dialog_slug=hitraya-lisa-2&amp;per_page=20&amp;page=38" TargetMode="External"/><Relationship Id="rId653" Type="http://schemas.openxmlformats.org/officeDocument/2006/relationships/hyperlink" Target="http://alex-book.ru/catalog?sort=id-asc&amp;active_dialog_slug=v-stepanov-babochka-kapustnica&amp;per_page=20&amp;page=38" TargetMode="External"/><Relationship Id="rId654" Type="http://schemas.openxmlformats.org/officeDocument/2006/relationships/hyperlink" Target="http://alex-book.ru/catalog?sort=id-asc&amp;active_dialog_slug=v-stepanov-vesnushki&amp;per_page=20&amp;page=38" TargetMode="External"/><Relationship Id="rId655" Type="http://schemas.openxmlformats.org/officeDocument/2006/relationships/hyperlink" Target="http://alex-book.ru/catalog?sort=id-asc&amp;active_dialog_slug=v-stepanov-den-rozhdeniya-kolokolchika&amp;per_page=20&amp;page=38" TargetMode="External"/><Relationship Id="rId656" Type="http://schemas.openxmlformats.org/officeDocument/2006/relationships/hyperlink" Target="http://alex-book.ru/catalog?sort=id-asc&amp;active_dialog_slug=v-stepanov-doroga-na-melnicu&amp;per_page=20&amp;page=38" TargetMode="External"/><Relationship Id="rId657" Type="http://schemas.openxmlformats.org/officeDocument/2006/relationships/hyperlink" Target="http://alex-book.ru/catalog?sort=id-asc&amp;active_dialog_slug=v-stepanov-koza-obmanshchica&amp;per_page=20&amp;page=38" TargetMode="External"/><Relationship Id="rId658" Type="http://schemas.openxmlformats.org/officeDocument/2006/relationships/hyperlink" Target="http://alex-book.ru/catalog?sort=id-asc&amp;active_dialog_slug=v-stepanov-lesnye-zvezdy&amp;per_page=20&amp;page=38" TargetMode="External"/><Relationship Id="rId659" Type="http://schemas.openxmlformats.org/officeDocument/2006/relationships/hyperlink" Target="http://alex-book.ru/catalog?sort=id-asc&amp;active_dialog_slug=v-stepanov-podkovki&amp;per_page=20&amp;page=38" TargetMode="External"/><Relationship Id="rId660" Type="http://schemas.openxmlformats.org/officeDocument/2006/relationships/hyperlink" Target="http://slovo-book.ru/cov/chps/chps008i.jpg" TargetMode="External"/><Relationship Id="rId661" Type="http://schemas.openxmlformats.org/officeDocument/2006/relationships/hyperlink" Target="http://alex-book.ru/catalog?sort=id-asc&amp;active_dialog_slug=ushinskiy-k-d-malenkie-skazki&amp;per_page=20&amp;page=38" TargetMode="External"/><Relationship Id="rId662" Type="http://schemas.openxmlformats.org/officeDocument/2006/relationships/hyperlink" Target="http://alex-book.ru/catalog?sort=id-asc&amp;active_dialog_slug=kapustnyy-list&amp;per_page=20&amp;page=38" TargetMode="External"/><Relationship Id="rId663" Type="http://schemas.openxmlformats.org/officeDocument/2006/relationships/hyperlink" Target="http://alex-book.ru/catalog?sort=id-asc&amp;active_dialog_slug=sestrica-alenushka-i-bratec-ivanushka&amp;per_page=20&amp;page=38" TargetMode="External"/><Relationship Id="rId664" Type="http://schemas.openxmlformats.org/officeDocument/2006/relationships/hyperlink" Target="http://alex-book.ru/catalog?sort=id-asc&amp;active_dialog_slug=carevna-nesmeyana&amp;per_page=20&amp;page=39" TargetMode="External"/><Relationship Id="rId665" Type="http://schemas.openxmlformats.org/officeDocument/2006/relationships/hyperlink" Target="http://alex-book.ru/catalog?sort=id-asc&amp;active_dialog_slug=ya-uchus-chitat&amp;per_page=20&amp;page=39" TargetMode="External"/><Relationship Id="rId666" Type="http://schemas.openxmlformats.org/officeDocument/2006/relationships/hyperlink" Target="http://alex-book.ru/catalog?sort=id-asc&amp;active_dialog_slug=bukvar-gorbacheva-t-a&amp;per_page=20&amp;page=39" TargetMode="External"/><Relationship Id="rId667" Type="http://schemas.openxmlformats.org/officeDocument/2006/relationships/hyperlink" Target="http://alex-book.ru/catalog?sort=id-asc&amp;active_dialog_slug=lyubimye-stihi-i-skazki-k-chukovskiy&amp;per_page=20&amp;page=39" TargetMode="External"/><Relationship Id="rId668" Type="http://schemas.openxmlformats.org/officeDocument/2006/relationships/hyperlink" Target="http://alex-book.ru/catalog?sort=id-asc&amp;active_dialog_slug=nashi-skazki&amp;per_page=20&amp;page=39" TargetMode="External"/><Relationship Id="rId669" Type="http://schemas.openxmlformats.org/officeDocument/2006/relationships/hyperlink" Target="http://alex-book.ru/catalog?sort=id-asc&amp;active_dialog_slug=skazki-2&amp;per_page=20&amp;page=39" TargetMode="External"/><Relationship Id="rId670" Type="http://schemas.openxmlformats.org/officeDocument/2006/relationships/hyperlink" Target="http://alex-book.ru/catalog?sort=id-asc&amp;active_dialog_slug=bukvar-oblozhka-s-serebryanoy-folgoy&amp;per_page=20&amp;page=39" TargetMode="External"/><Relationship Id="rId671" Type="http://schemas.openxmlformats.org/officeDocument/2006/relationships/hyperlink" Target="http://alex-book.ru/catalog?sort=id-asc&amp;active_dialog_slug=skazki-i-poteshki-oblozhka-s-zolotoy-folgoy&amp;per_page=20&amp;page=39" TargetMode="External"/><Relationship Id="rId672" Type="http://schemas.openxmlformats.org/officeDocument/2006/relationships/hyperlink" Target="http://alex-book.ru/catalog?sort=id-asc&amp;active_dialog_slug=strana-skazok-oblozhka-s-zolotoy-folgoy&amp;per_page=20&amp;page=39" TargetMode="External"/><Relationship Id="rId673" Type="http://schemas.openxmlformats.org/officeDocument/2006/relationships/hyperlink" Target="http://alex-book.ru/catalog?sort=id-asc&amp;active_dialog_slug=a-barto-kniga-stihov-oblozhka-s-zolotoy-folgoy&amp;per_page=20&amp;page=39" TargetMode="External"/><Relationship Id="rId674" Type="http://schemas.openxmlformats.org/officeDocument/2006/relationships/hyperlink" Target="http://alex-book.ru/catalog?sort=id-asc&amp;active_dialog_slug=k-chukovskiy-muha-cokotuha-skazki-oblozhka-s-zolotoy-folgoy&amp;per_page=20&amp;page=39" TargetMode="External"/><Relationship Id="rId675" Type="http://schemas.openxmlformats.org/officeDocument/2006/relationships/hyperlink" Target="http://alex-book.ru/catalog?sort=id-asc&amp;active_dialog_slug=k-chukovskiy-skazki-oblozhka-s-zolotoy-folgoy&amp;per_page=20&amp;page=39" TargetMode="External"/><Relationship Id="rId676" Type="http://schemas.openxmlformats.org/officeDocument/2006/relationships/hyperlink" Target="http://alex-book.ru/catalog?sort=id-asc&amp;active_dialog_slug=a-barto-kniga-stihov&amp;per_page=20&amp;page=40" TargetMode="External"/><Relationship Id="rId677" Type="http://schemas.openxmlformats.org/officeDocument/2006/relationships/hyperlink" Target="http://alex-book.ru/catalog?sort=id-asc&amp;active_dialog_slug=azbuka-i-schet&amp;per_page=20&amp;page=39" TargetMode="External"/><Relationship Id="rId678" Type="http://schemas.openxmlformats.org/officeDocument/2006/relationships/hyperlink" Target="http://alex-book.ru/catalog?sort=id-asc&amp;active_dialog_slug=v-mire-zhivotnyh&amp;per_page=20&amp;page=39" TargetMode="External"/><Relationship Id="rId679" Type="http://schemas.openxmlformats.org/officeDocument/2006/relationships/hyperlink" Target="http://alex-book.ru/catalog?sort=id-asc&amp;active_dialog_slug=mudrye-skazki&amp;per_page=20&amp;page=40" TargetMode="External"/><Relationship Id="rId680" Type="http://schemas.openxmlformats.org/officeDocument/2006/relationships/hyperlink" Target="http://alex-book.ru/catalog?sort=id-asc&amp;active_dialog_slug=strana-skazok&amp;per_page=20&amp;page=40" TargetMode="External"/><Relationship Id="rId681" Type="http://schemas.openxmlformats.org/officeDocument/2006/relationships/hyperlink" Target="http://alex-book.ru/catalog?sort=id-asc&amp;active_dialog_slug=lyubimye-skazki&amp;per_page=20&amp;page=40" TargetMode="External"/><Relationship Id="rId682" Type="http://schemas.openxmlformats.org/officeDocument/2006/relationships/hyperlink" Target="http://alex-book.ru/catalog?sort=id-asc&amp;active_dialog_slug=v-stepanov-stihi-i-skazki&amp;per_page=20&amp;page=40" TargetMode="External"/><Relationship Id="rId683" Type="http://schemas.openxmlformats.org/officeDocument/2006/relationships/hyperlink" Target="http://alex-book.ru/catalog?sort=id-asc&amp;active_dialog_slug=bukvar&amp;per_page=20&amp;page=39" TargetMode="External"/><Relationship Id="rId684" Type="http://schemas.openxmlformats.org/officeDocument/2006/relationships/hyperlink" Target="http://alex-book.ru/catalog?sort=id-asc&amp;active_dialog_slug=zhivotnyy-mir-zemli&amp;per_page=20&amp;page=40" TargetMode="External"/><Relationship Id="rId685" Type="http://schemas.openxmlformats.org/officeDocument/2006/relationships/hyperlink" Target="http://alex-book.ru/catalog?sort=id-asc&amp;active_dialog_slug=skazki-3&amp;per_page=20&amp;page=40" TargetMode="External"/><Relationship Id="rId686" Type="http://schemas.openxmlformats.org/officeDocument/2006/relationships/hyperlink" Target="http://alex-book.ru/catalog?sort=id-asc&amp;active_dialog_slug=skazki-i-poteshki&amp;per_page=20&amp;page=40" TargetMode="External"/><Relationship Id="rId687" Type="http://schemas.openxmlformats.org/officeDocument/2006/relationships/hyperlink" Target="http://alex-book.ru/catalog?sort=id-asc&amp;active_dialog_slug=k-chukovskiy-muha-cokotuha-skazki&amp;per_page=20&amp;page=40" TargetMode="External"/><Relationship Id="rId688" Type="http://schemas.openxmlformats.org/officeDocument/2006/relationships/hyperlink" Target="http://alex-book.ru/catalog?sort=id-asc&amp;active_dialog_slug=k-chukovskiy-skazki&amp;per_page=20&amp;page=40" TargetMode="External"/><Relationship Id="rId689" Type="http://schemas.openxmlformats.org/officeDocument/2006/relationships/hyperlink" Target="http://alex-book.ru/catalog?sort=id-asc&amp;active_dialog_slug=azbuka-11&amp;per_page=20&amp;page=40" TargetMode="External"/><Relationship Id="rId690" Type="http://schemas.openxmlformats.org/officeDocument/2006/relationships/hyperlink" Target="http://alex-book.ru/catalog?sort=id-asc&amp;active_dialog_slug=azbuka-i-schet-dlya-malyshey&amp;per_page=20&amp;page=40" TargetMode="External"/><Relationship Id="rId691" Type="http://schemas.openxmlformats.org/officeDocument/2006/relationships/hyperlink" Target="http://alex-book.ru/catalog?sort=id-asc&amp;active_dialog_slug=veselyy-urok&amp;per_page=20&amp;page=40" TargetMode="External"/><Relationship Id="rId692" Type="http://schemas.openxmlformats.org/officeDocument/2006/relationships/hyperlink" Target="http://alex-book.ru/catalog?sort=id-asc&amp;active_dialog_slug=volshebnye-skazki&amp;per_page=20&amp;page=40" TargetMode="External"/><Relationship Id="rId693" Type="http://schemas.openxmlformats.org/officeDocument/2006/relationships/hyperlink" Target="http://alex-book.ru/catalog?sort=id-asc&amp;active_dialog_slug=vremena-goda&amp;per_page=20&amp;page=40" TargetMode="External"/><Relationship Id="rId694" Type="http://schemas.openxmlformats.org/officeDocument/2006/relationships/hyperlink" Target="http://alex-book.ru/catalog?sort=id-asc&amp;active_dialog_slug=luchshie-skazki-po-slogam&amp;per_page=20&amp;page=40" TargetMode="External"/><Relationship Id="rId695" Type="http://schemas.openxmlformats.org/officeDocument/2006/relationships/hyperlink" Target="http://alex-book.ru/catalog?sort=id-asc&amp;active_dialog_slug=mir-zhivotnyh&amp;per_page=20&amp;page=40" TargetMode="External"/><Relationship Id="rId696" Type="http://schemas.openxmlformats.org/officeDocument/2006/relationships/hyperlink" Target="http://alex-book.ru/catalog?sort=id-asc&amp;active_dialog_slug=moi-volshebnye-skazki-po-slogam&amp;per_page=20&amp;page=40" TargetMode="External"/><Relationship Id="rId697" Type="http://schemas.openxmlformats.org/officeDocument/2006/relationships/hyperlink" Target="http://alex-book.ru/catalog?sort=id-asc&amp;active_dialog_slug=moi-lyubimye-skazki&amp;per_page=20&amp;page=40" TargetMode="External"/><Relationship Id="rId698" Type="http://schemas.openxmlformats.org/officeDocument/2006/relationships/hyperlink" Target="http://alex-book.ru/catalog?sort=id-asc&amp;active_dialog_slug=stihi-dlya-malchikov&amp;per_page=20&amp;page=41" TargetMode="External"/><Relationship Id="rId699" Type="http://schemas.openxmlformats.org/officeDocument/2006/relationships/hyperlink" Target="http://alex-book.ru/catalog?sort=id-asc&amp;active_dialog_slug=chudesnye-skazki&amp;per_page=20&amp;page=41" TargetMode="External"/><Relationship Id="rId700" Type="http://schemas.openxmlformats.org/officeDocument/2006/relationships/hyperlink" Target="http://alex-book.ru/catalog?sort=id-asc&amp;active_dialog_slug=ya-uchus-schitat&amp;per_page=20&amp;page=41" TargetMode="External"/><Relationship Id="rId701" Type="http://schemas.openxmlformats.org/officeDocument/2006/relationships/hyperlink" Target="http://alex-book.ru/catalog?sort=id-asc&amp;active_dialog_slug=a-barto-stihi&amp;per_page=20&amp;page=41" TargetMode="External"/><Relationship Id="rId702" Type="http://schemas.openxmlformats.org/officeDocument/2006/relationships/hyperlink" Target="http://alex-book.ru/catalog?sort=id-asc&amp;active_dialog_slug=v-stepanov-lesnye-zvezdy-2&amp;per_page=20&amp;page=41" TargetMode="External"/><Relationship Id="rId703" Type="http://schemas.openxmlformats.org/officeDocument/2006/relationships/hyperlink" Target="http://alex-book.ru/catalog?sort=id-asc&amp;active_dialog_slug=k-chukovskiy-aybolit-i-drugie-skazki&amp;per_page=20&amp;page=41" TargetMode="External"/><Relationship Id="rId704" Type="http://schemas.openxmlformats.org/officeDocument/2006/relationships/hyperlink" Target="http://alex-book.ru/catalog?sort=id-asc&amp;active_dialog_slug=k-chukovskiy-skazki-i-stihi&amp;per_page=20&amp;page=41" TargetMode="External"/><Relationship Id="rId705" Type="http://schemas.openxmlformats.org/officeDocument/2006/relationships/hyperlink" Target="http://alex-book.ru/catalog?sort=id-asc&amp;active_dialog_slug=k-chukovskiy-tarakanishche-i-drugie-skazki&amp;per_page=20&amp;page=41" TargetMode="External"/><Relationship Id="rId706" Type="http://schemas.openxmlformats.org/officeDocument/2006/relationships/hyperlink" Target="http://alex-book.ru/catalog?sort=id-asc&amp;active_dialog_slug=skazki-4&amp;per_page=20&amp;page=41" TargetMode="External"/><Relationship Id="rId707" Type="http://schemas.openxmlformats.org/officeDocument/2006/relationships/hyperlink" Target="http://alex-book.ru/catalog?sort=id-asc&amp;active_dialog_slug=v-gostyah-u-zveryat&amp;per_page=20&amp;page=42" TargetMode="External"/><Relationship Id="rId708" Type="http://schemas.openxmlformats.org/officeDocument/2006/relationships/hyperlink" Target="http://alex-book.ru/catalog?sort=id-asc&amp;active_dialog_slug=veselye-ovoshchi&amp;per_page=20&amp;page=42" TargetMode="External"/><Relationship Id="rId709" Type="http://schemas.openxmlformats.org/officeDocument/2006/relationships/hyperlink" Target="http://alex-book.ru/catalog?sort=id-asc&amp;active_dialog_slug=vot-my-kakie-3&amp;per_page=20&amp;page=42" TargetMode="External"/><Relationship Id="rId710" Type="http://schemas.openxmlformats.org/officeDocument/2006/relationships/hyperlink" Target="http://alex-book.ru/catalog?sort=id-asc&amp;active_dialog_slug=gusi-moi-gusi-3&amp;per_page=20&amp;page=42" TargetMode="External"/><Relationship Id="rId711" Type="http://schemas.openxmlformats.org/officeDocument/2006/relationships/hyperlink" Target="http://alex-book.ru/catalog?sort=id-asc&amp;active_dialog_slug=zveryata-2&amp;per_page=20&amp;page=42" TargetMode="External"/><Relationship Id="rId712" Type="http://schemas.openxmlformats.org/officeDocument/2006/relationships/hyperlink" Target="http://alex-book.ru/catalog?sort=id-asc&amp;active_dialog_slug=kak-umyvayutsya-zveryata&amp;per_page=20&amp;page=42" TargetMode="External"/><Relationship Id="rId713" Type="http://schemas.openxmlformats.org/officeDocument/2006/relationships/hyperlink" Target="http://alex-book.ru/catalog?sort=id-asc&amp;active_dialog_slug=lesnaya-polyanka&amp;per_page=20&amp;page=42" TargetMode="External"/><Relationship Id="rId714" Type="http://schemas.openxmlformats.org/officeDocument/2006/relationships/hyperlink" Target="http://alex-book.ru/catalog?sort=id-asc&amp;active_dialog_slug=lesnye-druzya&amp;per_page=20&amp;page=42" TargetMode="External"/><Relationship Id="rId715" Type="http://schemas.openxmlformats.org/officeDocument/2006/relationships/hyperlink" Target="http://alex-book.ru/catalog?sort=id-asc&amp;active_dialog_slug=lesnye-zveryata&amp;per_page=20&amp;page=42" TargetMode="External"/><Relationship Id="rId716" Type="http://schemas.openxmlformats.org/officeDocument/2006/relationships/hyperlink" Target="http://alex-book.ru/catalog?sort=id-asc&amp;active_dialog_slug=lesnye-tropinki&amp;per_page=20&amp;page=43" TargetMode="External"/><Relationship Id="rId717" Type="http://schemas.openxmlformats.org/officeDocument/2006/relationships/hyperlink" Target="http://alex-book.ru/catalog?sort=id-asc&amp;active_dialog_slug=moi-druzya-5&amp;per_page=20&amp;page=43" TargetMode="External"/><Relationship Id="rId718" Type="http://schemas.openxmlformats.org/officeDocument/2006/relationships/hyperlink" Target="http://alex-book.ru/catalog?sort=id-asc&amp;active_dialog_slug=myshka-poteshki&amp;per_page=20&amp;page=43" TargetMode="External"/><Relationship Id="rId719" Type="http://schemas.openxmlformats.org/officeDocument/2006/relationships/hyperlink" Target="http://alex-book.ru/catalog?sort=id-asc&amp;active_dialog_slug=nash-dvor&amp;per_page=20&amp;page=43" TargetMode="External"/><Relationship Id="rId720" Type="http://schemas.openxmlformats.org/officeDocument/2006/relationships/hyperlink" Target="http://alex-book.ru/catalog?sort=id-asc&amp;active_dialog_slug=o-zveryatah&amp;per_page=20&amp;page=43" TargetMode="External"/><Relationship Id="rId721" Type="http://schemas.openxmlformats.org/officeDocument/2006/relationships/hyperlink" Target="http://alex-book.ru/catalog?sort=id-asc&amp;active_dialog_slug=otgaday-ka&amp;per_page=20&amp;page=43" TargetMode="External"/><Relationship Id="rId722" Type="http://schemas.openxmlformats.org/officeDocument/2006/relationships/hyperlink" Target="http://alex-book.ru/catalog?sort=id-asc&amp;active_dialog_slug=podvodnoe-puteshestvie&amp;per_page=20&amp;page=43" TargetMode="External"/><Relationship Id="rId723" Type="http://schemas.openxmlformats.org/officeDocument/2006/relationships/hyperlink" Target="http://alex-book.ru/catalog?sort=id-asc&amp;active_dialog_slug=poehali&amp;per_page=20&amp;page=43" TargetMode="External"/><Relationship Id="rId724" Type="http://schemas.openxmlformats.org/officeDocument/2006/relationships/hyperlink" Target="http://alex-book.ru/catalog?sort=id-asc&amp;active_dialog_slug=poteshki&amp;per_page=20&amp;page=43" TargetMode="External"/><Relationship Id="rId725" Type="http://schemas.openxmlformats.org/officeDocument/2006/relationships/hyperlink" Target="http://alex-book.ru/catalog?sort=id-asc&amp;active_dialog_slug=poteshki-dozhdik&amp;per_page=20&amp;page=43" TargetMode="External"/><Relationship Id="rId726" Type="http://schemas.openxmlformats.org/officeDocument/2006/relationships/hyperlink" Target="http://alex-book.ru/catalog?sort=id-asc&amp;active_dialog_slug=progulka-v-zoopark&amp;per_page=20&amp;page=43" TargetMode="External"/><Relationship Id="rId727" Type="http://schemas.openxmlformats.org/officeDocument/2006/relationships/hyperlink" Target="http://alex-book.ru/catalog?sort=id-asc&amp;active_dialog_slug=pryatki-na-gryadke&amp;per_page=20&amp;page=43" TargetMode="External"/><Relationship Id="rId728" Type="http://schemas.openxmlformats.org/officeDocument/2006/relationships/hyperlink" Target="http://alex-book.ru/catalog?sort=id-asc&amp;active_dialog_slug=puzyr-solominka-i-lapot&amp;per_page=20&amp;page=43" TargetMode="External"/><Relationship Id="rId729" Type="http://schemas.openxmlformats.org/officeDocument/2006/relationships/hyperlink" Target="http://alex-book.ru/catalog?sort=id-asc&amp;active_dialog_slug=skorogovorki-malysham&amp;per_page=20&amp;page=43" TargetMode="External"/><Relationship Id="rId730" Type="http://schemas.openxmlformats.org/officeDocument/2006/relationships/hyperlink" Target="http://alex-book.ru/catalog?sort=id-asc&amp;active_dialog_slug=tebe-malysh-4&amp;per_page=20&amp;page=43" TargetMode="External"/><Relationship Id="rId731" Type="http://schemas.openxmlformats.org/officeDocument/2006/relationships/hyperlink" Target="http://alex-book.ru/catalog?sort=id-asc&amp;active_dialog_slug=tili-bom-3&amp;per_page=20&amp;page=43" TargetMode="External"/><Relationship Id="rId732" Type="http://schemas.openxmlformats.org/officeDocument/2006/relationships/hyperlink" Target="http://alex-book.ru/catalog?sort=id-asc&amp;active_dialog_slug=umnye-mashiny&amp;per_page=20&amp;page=44" TargetMode="External"/><Relationship Id="rId733" Type="http://schemas.openxmlformats.org/officeDocument/2006/relationships/hyperlink" Target="http://alex-book.ru/catalog?sort=id-asc&amp;active_dialog_slug=nash-les&amp;per_page=20&amp;page=44" TargetMode="External"/><Relationship Id="rId734" Type="http://schemas.openxmlformats.org/officeDocument/2006/relationships/hyperlink" Target="http://alex-book.ru/catalog?sort=id-asc&amp;active_dialog_slug=nashi-mashiny&amp;per_page=20&amp;page=44" TargetMode="External"/><Relationship Id="rId735" Type="http://schemas.openxmlformats.org/officeDocument/2006/relationships/hyperlink" Target="http://alex-book.ru/catalog?sort=id-asc&amp;active_dialog_slug=v-mire-zhivotnyh-2&amp;per_page=20&amp;page=44" TargetMode="External"/><Relationship Id="rId736" Type="http://schemas.openxmlformats.org/officeDocument/2006/relationships/hyperlink" Target="http://alex-book.ru/catalog?sort=id-asc&amp;active_dialog_slug=vo-sadu-li-v-ogorode&amp;per_page=20&amp;page=44" TargetMode="External"/><Relationship Id="rId737" Type="http://schemas.openxmlformats.org/officeDocument/2006/relationships/hyperlink" Target="http://alex-book.ru/catalog?sort=id-asc&amp;active_dialog_slug=kto-gde-zhivet-4&amp;per_page=20&amp;page=44" TargetMode="External"/><Relationship Id="rId738" Type="http://schemas.openxmlformats.org/officeDocument/2006/relationships/hyperlink" Target="http://alex-book.ru/catalog?sort=id-asc&amp;active_dialog_slug=gde-chey-dom&amp;per_page=20&amp;page=44" TargetMode="External"/><Relationship Id="rId739" Type="http://schemas.openxmlformats.org/officeDocument/2006/relationships/hyperlink" Target="http://alex-book.ru/catalog?sort=id-asc&amp;active_dialog_slug=zvuki&amp;per_page=20&amp;page=44" TargetMode="External"/><Relationship Id="rId740" Type="http://schemas.openxmlformats.org/officeDocument/2006/relationships/hyperlink" Target="http://alex-book.ru/catalog?sort=id-asc&amp;active_dialog_slug=kto-zdes-zhivet&amp;per_page=20&amp;page=44" TargetMode="External"/><Relationship Id="rId741" Type="http://schemas.openxmlformats.org/officeDocument/2006/relationships/hyperlink" Target="http://alex-book.ru/catalog?sort=id-asc&amp;active_dialog_slug=uchimsya-sravnivat&amp;per_page=20&amp;page=44" TargetMode="External"/><Relationship Id="rId742" Type="http://schemas.openxmlformats.org/officeDocument/2006/relationships/hyperlink" Target="http://alex-book.ru/catalog?sort=id-asc&amp;active_dialog_slug=cifry-i-schet&amp;per_page=20&amp;page=45" TargetMode="External"/><Relationship Id="rId743" Type="http://schemas.openxmlformats.org/officeDocument/2006/relationships/hyperlink" Target="http://alex-book.ru/catalog?sort=id-asc&amp;active_dialog_slug=zagadka-za-zagadkoy&amp;per_page=20&amp;page=45" TargetMode="External"/><Relationship Id="rId744" Type="http://schemas.openxmlformats.org/officeDocument/2006/relationships/hyperlink" Target="http://alex-book.ru/catalog?sort=id-asc&amp;active_dialog_slug=pyh&amp;per_page=20&amp;page=45" TargetMode="External"/><Relationship Id="rId745" Type="http://schemas.openxmlformats.org/officeDocument/2006/relationships/hyperlink" Target="http://alex-book.ru/catalog?sort=id-asc&amp;active_dialog_slug=spi-moya-radost&amp;per_page=20&amp;page=45" TargetMode="External"/><Relationship Id="rId746" Type="http://schemas.openxmlformats.org/officeDocument/2006/relationships/hyperlink" Target="http://alex-book.ru/catalog?sort=id-asc&amp;active_dialog_slug=azbuka-12&amp;per_page=20&amp;page=45" TargetMode="External"/><Relationship Id="rId747" Type="http://schemas.openxmlformats.org/officeDocument/2006/relationships/hyperlink" Target="http://alex-book.ru/catalog?sort=id-asc&amp;active_dialog_slug=repka-2&amp;per_page=20&amp;page=46" TargetMode="External"/><Relationship Id="rId748" Type="http://schemas.openxmlformats.org/officeDocument/2006/relationships/hyperlink" Target="http://alex-book.ru/catalog?sort=id-asc&amp;active_dialog_slug=veselye-zveryata&amp;per_page=20&amp;page=45" TargetMode="External"/><Relationship Id="rId749" Type="http://schemas.openxmlformats.org/officeDocument/2006/relationships/hyperlink" Target="http://alex-book.ru/catalog?sort=id-asc&amp;active_dialog_slug=veselye-ovoshchi-2&amp;per_page=20&amp;page=45" TargetMode="External"/><Relationship Id="rId750" Type="http://schemas.openxmlformats.org/officeDocument/2006/relationships/hyperlink" Target="http://alex-book.ru/catalog?sort=id-asc&amp;active_dialog_slug=veselye-stishki&amp;per_page=20&amp;page=45" TargetMode="External"/><Relationship Id="rId751" Type="http://schemas.openxmlformats.org/officeDocument/2006/relationships/hyperlink" Target="http://alex-book.ru/catalog?sort=id-asc&amp;active_dialog_slug=vo-dvore-kto-zhivet&amp;per_page=20&amp;page=45" TargetMode="External"/><Relationship Id="rId752" Type="http://schemas.openxmlformats.org/officeDocument/2006/relationships/hyperlink" Target="http://alex-book.ru/catalog?sort=id-asc&amp;active_dialog_slug=dobrye-stishki&amp;per_page=20&amp;page=45" TargetMode="External"/><Relationship Id="rId753" Type="http://schemas.openxmlformats.org/officeDocument/2006/relationships/hyperlink" Target="http://alex-book.ru/catalog?sort=id-asc&amp;active_dialog_slug=zveryata-3&amp;per_page=20&amp;page=45" TargetMode="External"/><Relationship Id="rId754" Type="http://schemas.openxmlformats.org/officeDocument/2006/relationships/hyperlink" Target="http://alex-book.ru/catalog?sort=id-asc&amp;active_dialog_slug=kto-gde-zhivet-5&amp;per_page=20&amp;page=45" TargetMode="External"/><Relationship Id="rId755" Type="http://schemas.openxmlformats.org/officeDocument/2006/relationships/hyperlink" Target="http://alex-book.ru/catalog?sort=id-asc&amp;active_dialog_slug=kto-zhivet-vo-dvore&amp;per_page=20&amp;page=45" TargetMode="External"/><Relationship Id="rId756" Type="http://schemas.openxmlformats.org/officeDocument/2006/relationships/hyperlink" Target="http://alex-book.ru/catalog?sort=id-asc&amp;active_dialog_slug=kurochka-ryaba-4&amp;per_page=20&amp;page=45" TargetMode="External"/><Relationship Id="rId757" Type="http://schemas.openxmlformats.org/officeDocument/2006/relationships/hyperlink" Target="http://alex-book.ru/catalog?sort=id-asc&amp;active_dialog_slug=lyubimye-zagadki&amp;per_page=20&amp;page=45" TargetMode="External"/><Relationship Id="rId758" Type="http://schemas.openxmlformats.org/officeDocument/2006/relationships/hyperlink" Target="http://alex-book.ru/catalog?sort=id-asc&amp;active_dialog_slug=malchikam-4&amp;per_page=20&amp;page=46" TargetMode="External"/><Relationship Id="rId759" Type="http://schemas.openxmlformats.org/officeDocument/2006/relationships/hyperlink" Target="http://alex-book.ru/catalog?sort=id-asc&amp;active_dialog_slug=neotlozhnye-dela&amp;per_page=20&amp;page=46" TargetMode="External"/><Relationship Id="rId760" Type="http://schemas.openxmlformats.org/officeDocument/2006/relationships/hyperlink" Target="http://alex-book.ru/catalog?sort=id-asc&amp;active_dialog_slug=otgaday-ka-2&amp;per_page=20&amp;page=46" TargetMode="External"/><Relationship Id="rId761" Type="http://schemas.openxmlformats.org/officeDocument/2006/relationships/hyperlink" Target="http://alex-book.ru/catalog?sort=id-asc&amp;active_dialog_slug=poteshki-dozhdik-2&amp;per_page=20&amp;page=46" TargetMode="External"/><Relationship Id="rId762" Type="http://schemas.openxmlformats.org/officeDocument/2006/relationships/hyperlink" Target="http://alex-book.ru/catalog?sort=id-asc&amp;active_dialog_slug=dvenadcat-mesyacev-2&amp;per_page=20&amp;page=46" TargetMode="External"/><Relationship Id="rId763" Type="http://schemas.openxmlformats.org/officeDocument/2006/relationships/hyperlink" Target="http://alex-book.ru/catalog?sort=id-asc&amp;active_dialog_slug=lisichka-sestrichka-i-seryy-volk-2&amp;per_page=20&amp;page=46" TargetMode="External"/><Relationship Id="rId764" Type="http://schemas.openxmlformats.org/officeDocument/2006/relationships/hyperlink" Target="http://alex-book.ru/catalog?sort=id-asc&amp;active_dialog_slug=medved-2&amp;per_page=20&amp;page=46" TargetMode="External"/><Relationship Id="rId765" Type="http://schemas.openxmlformats.org/officeDocument/2006/relationships/hyperlink" Target="http://alex-book.ru/catalog?sort=id-asc&amp;active_dialog_slug=morozko&amp;per_page=20&amp;page=46" TargetMode="External"/><Relationship Id="rId766" Type="http://schemas.openxmlformats.org/officeDocument/2006/relationships/hyperlink" Target="http://alex-book.ru/catalog?sort=id-asc&amp;active_dialog_slug=tri-sokola&amp;per_page=20&amp;page=46" TargetMode="External"/><Relationship Id="rId767" Type="http://schemas.openxmlformats.org/officeDocument/2006/relationships/hyperlink" Target="http://alex-book.ru/catalog?sort=id-asc&amp;active_dialog_slug=dva-zhadnyh-medvezhonka-2&amp;per_page=20&amp;page=46" TargetMode="External"/><Relationship Id="rId768" Type="http://schemas.openxmlformats.org/officeDocument/2006/relationships/hyperlink" Target="http://alex-book.ru/catalog?sort=id-asc&amp;active_dialog_slug=zayac-hvasta-2&amp;per_page=20&amp;page=46" TargetMode="External"/><Relationship Id="rId769" Type="http://schemas.openxmlformats.org/officeDocument/2006/relationships/hyperlink" Target="http://alex-book.ru/catalog?sort=id-asc&amp;active_dialog_slug=zimove-2&amp;per_page=20&amp;page=46" TargetMode="External"/><Relationship Id="rId770" Type="http://schemas.openxmlformats.org/officeDocument/2006/relationships/hyperlink" Target="http://alex-book.ru/catalog?sort=id-asc&amp;active_dialog_slug=kolosok-3&amp;per_page=20&amp;page=46" TargetMode="External"/><Relationship Id="rId771" Type="http://schemas.openxmlformats.org/officeDocument/2006/relationships/hyperlink" Target="http://alex-book.ru/catalog?sort=id-asc&amp;active_dialog_slug=krylatyy-mohnatyy-i-maslenyy&amp;per_page=20&amp;page=46" TargetMode="External"/><Relationship Id="rId772" Type="http://schemas.openxmlformats.org/officeDocument/2006/relationships/hyperlink" Target="http://alex-book.ru/catalog?sort=id-asc&amp;active_dialog_slug=muzhik-i-medved-2&amp;per_page=20&amp;page=47" TargetMode="External"/><Relationship Id="rId773" Type="http://schemas.openxmlformats.org/officeDocument/2006/relationships/hyperlink" Target="http://alex-book.ru/catalog?sort=id-asc&amp;active_dialog_slug=petushok-i-bobovoe-zernyshko-2&amp;per_page=20&amp;page=47" TargetMode="External"/><Relationship Id="rId774" Type="http://schemas.openxmlformats.org/officeDocument/2006/relationships/hyperlink" Target="http://alex-book.ru/catalog?sort=id-asc&amp;active_dialog_slug=po-shchuchemu-velenyu-2&amp;per_page=20&amp;page=47" TargetMode="External"/><Relationship Id="rId775" Type="http://schemas.openxmlformats.org/officeDocument/2006/relationships/hyperlink" Target="http://alex-book.ru/catalog?sort=id-asc&amp;active_dialog_slug=rukavichka&amp;per_page=20&amp;page=47" TargetMode="External"/><Relationship Id="rId776" Type="http://schemas.openxmlformats.org/officeDocument/2006/relationships/hyperlink" Target="http://alex-book.ru/catalog?sort=id-asc&amp;active_dialog_slug=tri-porosenka-3&amp;per_page=20&amp;page=47" TargetMode="External"/><Relationship Id="rId777" Type="http://schemas.openxmlformats.org/officeDocument/2006/relationships/hyperlink" Target="http://alex-book.ru/catalog?sort=id-asc&amp;active_dialog_slug=k-chukovskiy-kradenoe-solnce-2&amp;per_page=20&amp;page=47" TargetMode="External"/><Relationship Id="rId778" Type="http://schemas.openxmlformats.org/officeDocument/2006/relationships/hyperlink" Target="http://alex-book.ru/catalog?sort=id-asc&amp;active_dialog_slug=k-chukovskiy-putanica-2&amp;per_page=20&amp;page=47" TargetMode="External"/><Relationship Id="rId779" Type="http://schemas.openxmlformats.org/officeDocument/2006/relationships/hyperlink" Target="http://alex-book.ru/catalog?sort=id-asc&amp;active_dialog_slug=k-chukovskiy-toptygin-i-lisa-2&amp;per_page=20&amp;page=47" TargetMode="External"/><Relationship Id="rId780" Type="http://schemas.openxmlformats.org/officeDocument/2006/relationships/hyperlink" Target="http://alex-book.ru/catalog?sort=id-asc&amp;active_dialog_slug=babka-ezhka&amp;per_page=20&amp;page=47" TargetMode="External"/><Relationship Id="rId781" Type="http://schemas.openxmlformats.org/officeDocument/2006/relationships/hyperlink" Target="http://alex-book.ru/catalog?sort=id-asc&amp;active_dialog_slug=zabavnye-poteshki&amp;per_page=20&amp;page=47" TargetMode="External"/><Relationship Id="rId782" Type="http://schemas.openxmlformats.org/officeDocument/2006/relationships/hyperlink" Target="http://alex-book.ru/catalog?sort=id-asc&amp;active_dialog_slug=zagadki-3&amp;per_page=20&amp;page=47" TargetMode="External"/><Relationship Id="rId783" Type="http://schemas.openxmlformats.org/officeDocument/2006/relationships/hyperlink" Target="http://alex-book.ru/catalog?sort=id-asc&amp;active_dialog_slug=zagadki-dlya-malyshey&amp;per_page=20&amp;page=47" TargetMode="External"/><Relationship Id="rId784" Type="http://schemas.openxmlformats.org/officeDocument/2006/relationships/hyperlink" Target="http://alex-book.ru/catalog?sort=id-asc&amp;active_dialog_slug=lesnye-zhiteli&amp;per_page=20&amp;page=47" TargetMode="External"/><Relationship Id="rId785" Type="http://schemas.openxmlformats.org/officeDocument/2006/relationships/hyperlink" Target="http://alex-book.ru/catalog?sort=id-asc&amp;active_dialog_slug=pozharnaya-tehnika&amp;per_page=20&amp;page=47" TargetMode="External"/><Relationship Id="rId786" Type="http://schemas.openxmlformats.org/officeDocument/2006/relationships/hyperlink" Target="http://alex-book.ru/catalog?sort=id-asc&amp;active_dialog_slug=pro-mashiny&amp;per_page=20&amp;page=47" TargetMode="External"/><Relationship Id="rId787" Type="http://schemas.openxmlformats.org/officeDocument/2006/relationships/hyperlink" Target="http://alex-book.ru/catalog?sort=id-asc&amp;active_dialog_slug=shalunishki&amp;per_page=20&amp;page=47" TargetMode="External"/><Relationship Id="rId788" Type="http://schemas.openxmlformats.org/officeDocument/2006/relationships/hyperlink" Target="http://alex-book.ru/catalog?sort=id-asc&amp;active_dialog_slug=azbuka-13&amp;per_page=20&amp;page=48" TargetMode="External"/><Relationship Id="rId789" Type="http://schemas.openxmlformats.org/officeDocument/2006/relationships/hyperlink" Target="http://alex-book.ru/catalog?sort=id-asc&amp;active_dialog_slug=v-lesu-4&amp;per_page=20&amp;page=48" TargetMode="External"/><Relationship Id="rId790" Type="http://schemas.openxmlformats.org/officeDocument/2006/relationships/hyperlink" Target="http://alex-book.ru/catalog?sort=id-asc&amp;active_dialog_slug=veselye-stihi&amp;per_page=20&amp;page=48" TargetMode="External"/><Relationship Id="rId791" Type="http://schemas.openxmlformats.org/officeDocument/2006/relationships/hyperlink" Target="http://alex-book.ru/catalog?sort=id-asc&amp;active_dialog_slug=vot-my-kakie-4&amp;per_page=20&amp;page=48" TargetMode="External"/><Relationship Id="rId792" Type="http://schemas.openxmlformats.org/officeDocument/2006/relationships/hyperlink" Target="http://alex-book.ru/catalog?sort=id-asc&amp;active_dialog_slug=knizhka-o-tehnike&amp;per_page=20&amp;page=48" TargetMode="External"/><Relationship Id="rId793" Type="http://schemas.openxmlformats.org/officeDocument/2006/relationships/hyperlink" Target="http://alex-book.ru/catalog?sort=id-asc&amp;active_dialog_slug=lyubimye-stihi-o-zhivotnyh&amp;per_page=20&amp;page=48" TargetMode="External"/><Relationship Id="rId794" Type="http://schemas.openxmlformats.org/officeDocument/2006/relationships/hyperlink" Target="http://alex-book.ru/catalog?sort=id-asc&amp;active_dialog_slug=malysham-4&amp;per_page=20&amp;page=48" TargetMode="External"/><Relationship Id="rId795" Type="http://schemas.openxmlformats.org/officeDocument/2006/relationships/hyperlink" Target="http://alex-book.ru/catalog?sort=id-asc&amp;active_dialog_slug=otgaday-kto-eto&amp;per_page=20&amp;page=48" TargetMode="External"/><Relationship Id="rId796" Type="http://schemas.openxmlformats.org/officeDocument/2006/relationships/hyperlink" Target="http://alex-book.ru/catalog?sort=id-asc&amp;active_dialog_slug=poigrat-reshili-v-pryatki&amp;per_page=20&amp;page=48" TargetMode="External"/><Relationship Id="rId797" Type="http://schemas.openxmlformats.org/officeDocument/2006/relationships/hyperlink" Target="http://www.slovo-book.ru/coveran/9785912823053.jpg" TargetMode="External"/><Relationship Id="rId798" Type="http://schemas.openxmlformats.org/officeDocument/2006/relationships/hyperlink" Target="http://alex-book.ru/catalog?sort=id-asc&amp;active_dialog_slug=volk-i-kozlyata-2&amp;per_page=20&amp;page=48" TargetMode="External"/><Relationship Id="rId799" Type="http://schemas.openxmlformats.org/officeDocument/2006/relationships/hyperlink" Target="http://alex-book.ru/catalog?sort=id-asc&amp;active_dialog_slug=gusi-lebedi-8&amp;per_page=20&amp;page=48" TargetMode="External"/><Relationship Id="rId800" Type="http://schemas.openxmlformats.org/officeDocument/2006/relationships/hyperlink" Target="http://alex-book.ru/catalog?sort=id-asc&amp;active_dialog_slug=koza-dereza-2&amp;per_page=20&amp;page=48" TargetMode="External"/><Relationship Id="rId801" Type="http://schemas.openxmlformats.org/officeDocument/2006/relationships/hyperlink" Target="http://alex-book.ru/catalog?sort=id-asc&amp;active_dialog_slug=kot-v-sapogah-2&amp;per_page=20&amp;page=48" TargetMode="External"/><Relationship Id="rId802" Type="http://schemas.openxmlformats.org/officeDocument/2006/relationships/hyperlink" Target="http://alex-book.ru/catalog?sort=id-asc&amp;active_dialog_slug=krasnaya-shapochka-2&amp;per_page=20&amp;page=48" TargetMode="External"/><Relationship Id="rId803" Type="http://schemas.openxmlformats.org/officeDocument/2006/relationships/hyperlink" Target="http://alex-book.ru/catalog?sort=id-asc&amp;active_dialog_slug=lisa-zayac-i-petuh-2&amp;per_page=20&amp;page=48" TargetMode="External"/><Relationship Id="rId804" Type="http://schemas.openxmlformats.org/officeDocument/2006/relationships/hyperlink" Target="http://alex-book.ru/catalog?sort=id-asc&amp;active_dialog_slug=petushok-zolotoy-grebeshok-3&amp;per_page=20&amp;page=48" TargetMode="External"/><Relationship Id="rId805" Type="http://schemas.openxmlformats.org/officeDocument/2006/relationships/hyperlink" Target="http://alex-book.ru/catalog?sort=id-asc&amp;active_dialog_slug=u-straha-glaza-veliki-2&amp;per_page=20&amp;page=48" TargetMode="External"/><Relationship Id="rId806" Type="http://schemas.openxmlformats.org/officeDocument/2006/relationships/hyperlink" Target="http://alex-book.ru/catalog?sort=id-asc&amp;active_dialog_slug=korney-chukovskiy-tarakanishche&amp;per_page=20&amp;page=49" TargetMode="External"/><Relationship Id="rId807" Type="http://schemas.openxmlformats.org/officeDocument/2006/relationships/hyperlink" Target="http://slovo-book.ru/cover/9785912822001.jpg" TargetMode="External"/><Relationship Id="rId808" Type="http://schemas.openxmlformats.org/officeDocument/2006/relationships/hyperlink" Target="http://alex-book.ru/catalog?categories%5B%5D=seriya-solnyshko&amp;categories%5B%5D=seriya-v-podarok-skazka&amp;active_dialog_slug=gusi-moi-gusi-4&amp;per_page=20&amp;page=1" TargetMode="External"/><Relationship Id="rId809" Type="http://schemas.openxmlformats.org/officeDocument/2006/relationships/hyperlink" Target="http://alex-book.ru/catalog?categories%5B%5D=seriya-solnyshko&amp;categories%5B%5D=seriya-v-podarok-skazka&amp;active_dialog_slug=kto-kak-umyvaetsya&amp;per_page=20&amp;page=1" TargetMode="External"/><Relationship Id="rId810" Type="http://schemas.openxmlformats.org/officeDocument/2006/relationships/hyperlink" Target="http://alex-book.ru/declarations" TargetMode="External"/><Relationship Id="rId81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935"/>
  <sheetViews>
    <sheetView showFormulas="false" showGridLines="true" showRowColHeaders="true" showZeros="true" rightToLeft="false" tabSelected="true" showOutlineSymbols="true" defaultGridColor="true" view="pageBreakPreview" topLeftCell="A1" colorId="64" zoomScale="70" zoomScaleNormal="80" zoomScalePageLayoutView="70" workbookViewId="0">
      <selection pane="topLeft" activeCell="D6" activeCellId="0" sqref="D6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9.33"/>
    <col collapsed="false" customWidth="true" hidden="false" outlineLevel="0" max="3" min="3" style="2" width="9.88"/>
    <col collapsed="false" customWidth="true" hidden="false" outlineLevel="0" max="4" min="4" style="3" width="66.11"/>
    <col collapsed="false" customWidth="true" hidden="false" outlineLevel="0" max="5" min="5" style="3" width="9.88"/>
    <col collapsed="false" customWidth="true" hidden="false" outlineLevel="0" max="6" min="6" style="4" width="28.88"/>
    <col collapsed="false" customWidth="true" hidden="false" outlineLevel="0" max="7" min="7" style="5" width="21.67"/>
    <col collapsed="false" customWidth="true" hidden="false" outlineLevel="0" max="8" min="8" style="1" width="17.88"/>
    <col collapsed="false" customWidth="true" hidden="false" outlineLevel="0" max="9" min="9" style="6" width="14.44"/>
    <col collapsed="false" customWidth="true" hidden="true" outlineLevel="0" max="10" min="10" style="4" width="12.88"/>
    <col collapsed="false" customWidth="true" hidden="false" outlineLevel="0" max="11" min="11" style="1" width="9.88"/>
    <col collapsed="false" customWidth="true" hidden="false" outlineLevel="0" max="12" min="12" style="7" width="11.33"/>
    <col collapsed="false" customWidth="true" hidden="false" outlineLevel="0" max="13" min="13" style="1" width="13.44"/>
    <col collapsed="false" customWidth="true" hidden="false" outlineLevel="0" max="14" min="14" style="1" width="10.44"/>
    <col collapsed="false" customWidth="true" hidden="true" outlineLevel="0" max="16" min="15" style="1" width="14.56"/>
    <col collapsed="false" customWidth="true" hidden="false" outlineLevel="0" max="17" min="17" style="0" width="9.11"/>
    <col collapsed="false" customWidth="true" hidden="true" outlineLevel="0" max="18" min="18" style="0" width="78.33"/>
    <col collapsed="false" customWidth="true" hidden="false" outlineLevel="0" max="21" min="19" style="0" width="9.11"/>
  </cols>
  <sheetData>
    <row r="1" customFormat="false" ht="28.5" hidden="false" customHeight="true" outlineLevel="0" collapsed="false">
      <c r="A1" s="8"/>
      <c r="B1" s="8"/>
      <c r="D1" s="9"/>
      <c r="E1" s="9"/>
      <c r="F1" s="10"/>
      <c r="G1" s="11"/>
      <c r="I1" s="12"/>
      <c r="J1" s="13"/>
      <c r="L1" s="13"/>
      <c r="M1" s="13"/>
    </row>
    <row r="2" customFormat="false" ht="28.5" hidden="false" customHeight="true" outlineLevel="0" collapsed="false">
      <c r="A2" s="8"/>
      <c r="B2" s="8"/>
      <c r="D2" s="9"/>
      <c r="E2" s="9"/>
      <c r="F2" s="10"/>
      <c r="G2" s="11"/>
      <c r="I2" s="12"/>
      <c r="J2" s="13"/>
      <c r="L2" s="13"/>
      <c r="M2" s="13"/>
    </row>
    <row r="3" customFormat="false" ht="63.75" hidden="false" customHeight="true" outlineLevel="0" collapsed="false">
      <c r="A3" s="8"/>
      <c r="B3" s="8"/>
      <c r="D3" s="9"/>
      <c r="E3" s="9"/>
      <c r="F3" s="10"/>
      <c r="G3" s="11"/>
      <c r="I3" s="12"/>
      <c r="J3" s="13"/>
      <c r="K3" s="14"/>
      <c r="L3" s="13"/>
      <c r="M3" s="13"/>
    </row>
    <row r="4" s="1" customFormat="true" ht="30" hidden="false" customHeight="true" outlineLevel="0" collapsed="false">
      <c r="B4" s="15"/>
      <c r="C4" s="16"/>
      <c r="D4" s="17" t="s">
        <v>0</v>
      </c>
      <c r="E4" s="18" t="s">
        <v>1</v>
      </c>
      <c r="F4" s="4"/>
      <c r="G4" s="19"/>
      <c r="H4" s="20"/>
      <c r="I4" s="21"/>
      <c r="J4" s="22"/>
      <c r="K4" s="23" t="s">
        <v>2</v>
      </c>
      <c r="L4" s="24" t="n">
        <v>50</v>
      </c>
      <c r="M4" s="25" t="s">
        <v>3</v>
      </c>
      <c r="Q4" s="26" t="s">
        <v>4</v>
      </c>
    </row>
    <row r="5" s="1" customFormat="true" ht="30" hidden="false" customHeight="true" outlineLevel="0" collapsed="false">
      <c r="B5" s="15"/>
      <c r="D5" s="16" t="s">
        <v>5</v>
      </c>
      <c r="E5" s="27" t="s">
        <v>6</v>
      </c>
      <c r="F5" s="27"/>
      <c r="G5" s="27"/>
      <c r="H5" s="21"/>
      <c r="I5" s="22"/>
      <c r="J5" s="28"/>
      <c r="K5" s="29" t="s">
        <v>7</v>
      </c>
      <c r="L5" s="30" t="n">
        <f aca="false">M933</f>
        <v>0</v>
      </c>
      <c r="M5" s="30"/>
      <c r="Q5" s="26"/>
    </row>
    <row r="6" s="1" customFormat="true" ht="36.75" hidden="false" customHeight="true" outlineLevel="0" collapsed="false">
      <c r="B6" s="15"/>
      <c r="D6" s="16"/>
      <c r="E6" s="27"/>
      <c r="F6" s="27"/>
      <c r="G6" s="27"/>
      <c r="H6" s="21"/>
      <c r="I6" s="22"/>
      <c r="J6" s="28"/>
      <c r="K6" s="29" t="s">
        <v>8</v>
      </c>
      <c r="L6" s="31" t="n">
        <f aca="false">N933</f>
        <v>0</v>
      </c>
      <c r="M6" s="31"/>
    </row>
    <row r="7" s="1" customFormat="true" ht="28.5" hidden="false" customHeight="true" outlineLevel="0" collapsed="false">
      <c r="B7" s="15"/>
      <c r="C7" s="17"/>
      <c r="D7" s="17" t="s">
        <v>9</v>
      </c>
      <c r="E7" s="32"/>
      <c r="F7" s="33"/>
      <c r="G7" s="34"/>
      <c r="H7" s="21"/>
      <c r="I7" s="22"/>
      <c r="J7" s="28"/>
      <c r="K7" s="29" t="s">
        <v>10</v>
      </c>
      <c r="L7" s="30" t="n">
        <f aca="false">L6/15*0.0323</f>
        <v>0</v>
      </c>
      <c r="M7" s="30"/>
      <c r="Q7" s="26"/>
    </row>
    <row r="8" customFormat="false" ht="37.3" hidden="false" customHeight="false" outlineLevel="0" collapsed="false">
      <c r="A8" s="35" t="s">
        <v>11</v>
      </c>
      <c r="B8" s="36"/>
      <c r="C8" s="37"/>
      <c r="D8" s="38" t="s">
        <v>12</v>
      </c>
      <c r="E8" s="39"/>
      <c r="F8" s="39"/>
      <c r="G8" s="40" t="s">
        <v>13</v>
      </c>
      <c r="H8" s="41" t="s">
        <v>14</v>
      </c>
      <c r="I8" s="41" t="s">
        <v>15</v>
      </c>
      <c r="J8" s="42" t="s">
        <v>16</v>
      </c>
      <c r="K8" s="43" t="s">
        <v>17</v>
      </c>
      <c r="L8" s="44" t="s">
        <v>18</v>
      </c>
      <c r="M8" s="45" t="s">
        <v>19</v>
      </c>
      <c r="N8" s="46" t="s">
        <v>20</v>
      </c>
      <c r="O8" s="46" t="s">
        <v>21</v>
      </c>
      <c r="P8" s="46" t="s">
        <v>22</v>
      </c>
      <c r="R8" s="47"/>
    </row>
    <row r="9" s="1" customFormat="true" ht="45" hidden="false" customHeight="true" outlineLevel="0" collapsed="false">
      <c r="A9" s="48" t="s">
        <v>23</v>
      </c>
      <c r="B9" s="48"/>
      <c r="C9" s="48"/>
      <c r="D9" s="48"/>
      <c r="E9" s="48"/>
      <c r="F9" s="48"/>
      <c r="G9" s="48"/>
      <c r="H9" s="48"/>
      <c r="I9" s="48"/>
      <c r="J9" s="48"/>
      <c r="K9" s="48"/>
      <c r="M9" s="49"/>
      <c r="N9" s="50"/>
      <c r="O9" s="51"/>
      <c r="P9" s="52"/>
      <c r="R9" s="53"/>
    </row>
    <row r="10" s="1" customFormat="true" ht="60.75" hidden="false" customHeight="true" outlineLevel="0" collapsed="false">
      <c r="A10" s="54" t="s">
        <v>24</v>
      </c>
      <c r="B10" s="54"/>
      <c r="C10" s="54"/>
      <c r="D10" s="54"/>
      <c r="E10" s="54"/>
      <c r="F10" s="55" t="s">
        <v>25</v>
      </c>
      <c r="G10" s="55"/>
      <c r="H10" s="55"/>
      <c r="I10" s="55"/>
      <c r="J10" s="55"/>
      <c r="K10" s="55"/>
      <c r="L10" s="56"/>
      <c r="M10" s="49"/>
      <c r="O10" s="51"/>
      <c r="P10" s="51"/>
      <c r="R10" s="53"/>
    </row>
    <row r="11" s="1" customFormat="true" ht="126" hidden="false" customHeight="true" outlineLevel="0" collapsed="false">
      <c r="A11" s="57" t="n">
        <v>1</v>
      </c>
      <c r="B11" s="58"/>
      <c r="C11" s="59" t="s">
        <v>26</v>
      </c>
      <c r="D11" s="60" t="s">
        <v>27</v>
      </c>
      <c r="E11" s="61" t="s">
        <v>28</v>
      </c>
      <c r="F11" s="62"/>
      <c r="G11" s="63" t="n">
        <v>9785908039307</v>
      </c>
      <c r="H11" s="64" t="n">
        <v>36</v>
      </c>
      <c r="I11" s="65" t="n">
        <f aca="false">ROUND((100-$L$4)/100*H11,1)</f>
        <v>18</v>
      </c>
      <c r="J11" s="66" t="s">
        <v>29</v>
      </c>
      <c r="K11" s="67" t="n">
        <v>50</v>
      </c>
      <c r="L11" s="68"/>
      <c r="M11" s="49" t="n">
        <f aca="false">L11*I11</f>
        <v>0</v>
      </c>
      <c r="N11" s="51" t="n">
        <f aca="false">L11*1.75/50</f>
        <v>0</v>
      </c>
      <c r="O11" s="51"/>
      <c r="P11" s="51"/>
      <c r="R11" s="51"/>
    </row>
    <row r="12" s="1" customFormat="true" ht="126" hidden="false" customHeight="true" outlineLevel="0" collapsed="false">
      <c r="A12" s="57" t="n">
        <f aca="false">A11+1</f>
        <v>2</v>
      </c>
      <c r="B12" s="58"/>
      <c r="C12" s="59" t="s">
        <v>26</v>
      </c>
      <c r="D12" s="60" t="s">
        <v>30</v>
      </c>
      <c r="E12" s="61" t="s">
        <v>28</v>
      </c>
      <c r="F12" s="62"/>
      <c r="G12" s="63" t="n">
        <v>9785908039284</v>
      </c>
      <c r="H12" s="64" t="n">
        <v>36</v>
      </c>
      <c r="I12" s="65" t="n">
        <f aca="false">ROUND((100-$L$4)/100*H12,1)</f>
        <v>18</v>
      </c>
      <c r="J12" s="66" t="s">
        <v>29</v>
      </c>
      <c r="K12" s="67" t="n">
        <v>50</v>
      </c>
      <c r="L12" s="68"/>
      <c r="M12" s="49" t="n">
        <f aca="false">L12*I12</f>
        <v>0</v>
      </c>
      <c r="N12" s="51" t="n">
        <f aca="false">L12*1.75/50</f>
        <v>0</v>
      </c>
      <c r="O12" s="51"/>
      <c r="P12" s="51"/>
      <c r="R12" s="51"/>
    </row>
    <row r="13" s="1" customFormat="true" ht="126" hidden="false" customHeight="true" outlineLevel="0" collapsed="false">
      <c r="A13" s="57" t="n">
        <f aca="false">A12+1</f>
        <v>3</v>
      </c>
      <c r="B13" s="58"/>
      <c r="C13" s="59" t="s">
        <v>26</v>
      </c>
      <c r="D13" s="60" t="s">
        <v>31</v>
      </c>
      <c r="E13" s="61" t="s">
        <v>28</v>
      </c>
      <c r="F13" s="62"/>
      <c r="G13" s="63" t="n">
        <v>9785908039291</v>
      </c>
      <c r="H13" s="64" t="n">
        <v>36</v>
      </c>
      <c r="I13" s="65" t="n">
        <f aca="false">ROUND((100-$L$4)/100*H13,1)</f>
        <v>18</v>
      </c>
      <c r="J13" s="66" t="s">
        <v>29</v>
      </c>
      <c r="K13" s="67" t="n">
        <v>50</v>
      </c>
      <c r="L13" s="68"/>
      <c r="M13" s="49" t="n">
        <f aca="false">L13*I13</f>
        <v>0</v>
      </c>
      <c r="N13" s="51" t="n">
        <f aca="false">L13*1.75/50</f>
        <v>0</v>
      </c>
      <c r="O13" s="51"/>
      <c r="P13" s="51"/>
      <c r="R13" s="51"/>
    </row>
    <row r="14" s="1" customFormat="true" ht="126" hidden="false" customHeight="true" outlineLevel="0" collapsed="false">
      <c r="A14" s="57" t="n">
        <f aca="false">A13+1</f>
        <v>4</v>
      </c>
      <c r="B14" s="58"/>
      <c r="C14" s="59" t="s">
        <v>26</v>
      </c>
      <c r="D14" s="60" t="s">
        <v>32</v>
      </c>
      <c r="E14" s="61" t="s">
        <v>28</v>
      </c>
      <c r="F14" s="62"/>
      <c r="G14" s="63" t="n">
        <v>9785908039314</v>
      </c>
      <c r="H14" s="64" t="n">
        <v>36</v>
      </c>
      <c r="I14" s="65" t="n">
        <f aca="false">ROUND((100-$L$4)/100*H14,1)</f>
        <v>18</v>
      </c>
      <c r="J14" s="66" t="s">
        <v>29</v>
      </c>
      <c r="K14" s="67" t="n">
        <v>50</v>
      </c>
      <c r="L14" s="68"/>
      <c r="M14" s="49" t="n">
        <f aca="false">L14*I14</f>
        <v>0</v>
      </c>
      <c r="N14" s="51" t="n">
        <f aca="false">L14*1.75/50</f>
        <v>0</v>
      </c>
      <c r="O14" s="51"/>
      <c r="P14" s="51"/>
      <c r="R14" s="51"/>
    </row>
    <row r="15" s="1" customFormat="true" ht="126" hidden="false" customHeight="true" outlineLevel="0" collapsed="false">
      <c r="A15" s="57" t="n">
        <f aca="false">A14+1</f>
        <v>5</v>
      </c>
      <c r="B15" s="58"/>
      <c r="C15" s="59" t="s">
        <v>26</v>
      </c>
      <c r="D15" s="60" t="s">
        <v>33</v>
      </c>
      <c r="E15" s="61" t="s">
        <v>28</v>
      </c>
      <c r="F15" s="62"/>
      <c r="G15" s="63" t="n">
        <v>9785908039321</v>
      </c>
      <c r="H15" s="64" t="n">
        <v>36</v>
      </c>
      <c r="I15" s="65" t="n">
        <f aca="false">ROUND((100-$L$4)/100*H15,1)</f>
        <v>18</v>
      </c>
      <c r="J15" s="66" t="s">
        <v>29</v>
      </c>
      <c r="K15" s="67" t="n">
        <v>50</v>
      </c>
      <c r="L15" s="68"/>
      <c r="M15" s="49" t="n">
        <f aca="false">L15*I15</f>
        <v>0</v>
      </c>
      <c r="N15" s="51" t="n">
        <f aca="false">L15*1.75/50</f>
        <v>0</v>
      </c>
      <c r="O15" s="51"/>
      <c r="P15" s="51"/>
      <c r="R15" s="51"/>
    </row>
    <row r="16" s="1" customFormat="true" ht="126" hidden="false" customHeight="true" outlineLevel="0" collapsed="false">
      <c r="A16" s="57" t="n">
        <f aca="false">A15+1</f>
        <v>6</v>
      </c>
      <c r="B16" s="58"/>
      <c r="C16" s="59" t="s">
        <v>26</v>
      </c>
      <c r="D16" s="60" t="s">
        <v>34</v>
      </c>
      <c r="E16" s="61" t="s">
        <v>28</v>
      </c>
      <c r="F16" s="62"/>
      <c r="G16" s="63" t="n">
        <v>9785908039338</v>
      </c>
      <c r="H16" s="64" t="n">
        <v>36</v>
      </c>
      <c r="I16" s="65" t="n">
        <f aca="false">ROUND((100-$L$4)/100*H16,1)</f>
        <v>18</v>
      </c>
      <c r="J16" s="66" t="s">
        <v>29</v>
      </c>
      <c r="K16" s="67" t="n">
        <v>50</v>
      </c>
      <c r="L16" s="68"/>
      <c r="M16" s="49" t="n">
        <f aca="false">L16*I16</f>
        <v>0</v>
      </c>
      <c r="N16" s="51" t="n">
        <f aca="false">L16*1.75/50</f>
        <v>0</v>
      </c>
      <c r="O16" s="51"/>
      <c r="P16" s="51"/>
      <c r="R16" s="51"/>
    </row>
    <row r="17" s="1" customFormat="true" ht="126" hidden="false" customHeight="true" outlineLevel="0" collapsed="false">
      <c r="A17" s="57" t="n">
        <f aca="false">A16+1</f>
        <v>7</v>
      </c>
      <c r="C17" s="59" t="s">
        <v>26</v>
      </c>
      <c r="D17" s="69" t="s">
        <v>35</v>
      </c>
      <c r="E17" s="61" t="s">
        <v>28</v>
      </c>
      <c r="F17" s="70"/>
      <c r="G17" s="63" t="n">
        <v>9785908039277</v>
      </c>
      <c r="H17" s="64" t="n">
        <v>36</v>
      </c>
      <c r="I17" s="65" t="n">
        <f aca="false">ROUND((100-$L$4)/100*H17,1)</f>
        <v>18</v>
      </c>
      <c r="J17" s="66" t="s">
        <v>29</v>
      </c>
      <c r="K17" s="67" t="n">
        <v>50</v>
      </c>
      <c r="L17" s="68"/>
      <c r="M17" s="49" t="n">
        <f aca="false">L17*I17</f>
        <v>0</v>
      </c>
      <c r="N17" s="51" t="n">
        <f aca="false">L17*1.75/50</f>
        <v>0</v>
      </c>
      <c r="O17" s="51"/>
      <c r="P17" s="51"/>
      <c r="R17" s="51"/>
    </row>
    <row r="18" s="1" customFormat="true" ht="60.75" hidden="false" customHeight="true" outlineLevel="0" collapsed="false">
      <c r="A18" s="71" t="s">
        <v>36</v>
      </c>
      <c r="B18" s="71"/>
      <c r="C18" s="71"/>
      <c r="D18" s="71"/>
      <c r="E18" s="72"/>
      <c r="F18" s="55" t="s">
        <v>37</v>
      </c>
      <c r="G18" s="55"/>
      <c r="H18" s="55"/>
      <c r="I18" s="55"/>
      <c r="J18" s="55"/>
      <c r="K18" s="55"/>
      <c r="L18" s="73"/>
      <c r="M18" s="49"/>
      <c r="O18" s="51"/>
      <c r="P18" s="52"/>
      <c r="R18" s="53"/>
    </row>
    <row r="19" s="1" customFormat="true" ht="78.75" hidden="false" customHeight="true" outlineLevel="0" collapsed="false">
      <c r="A19" s="74" t="n">
        <v>1</v>
      </c>
      <c r="B19" s="75"/>
      <c r="C19" s="59" t="s">
        <v>26</v>
      </c>
      <c r="D19" s="60" t="s">
        <v>38</v>
      </c>
      <c r="E19" s="61" t="s">
        <v>28</v>
      </c>
      <c r="F19" s="62" t="s">
        <v>39</v>
      </c>
      <c r="G19" s="63" t="n">
        <v>9785908039246</v>
      </c>
      <c r="H19" s="76" t="n">
        <v>24</v>
      </c>
      <c r="I19" s="65" t="n">
        <f aca="false">ROUND((100-$L$4)/100*H19,1)</f>
        <v>12</v>
      </c>
      <c r="J19" s="66" t="s">
        <v>40</v>
      </c>
      <c r="K19" s="67" t="n">
        <v>100</v>
      </c>
      <c r="L19" s="77"/>
      <c r="M19" s="49" t="n">
        <f aca="false">L19*I19</f>
        <v>0</v>
      </c>
      <c r="N19" s="50" t="n">
        <f aca="false">L19*1.8/100</f>
        <v>0</v>
      </c>
      <c r="O19" s="51"/>
      <c r="P19" s="52"/>
      <c r="R19" s="53"/>
    </row>
    <row r="20" s="1" customFormat="true" ht="78.75" hidden="false" customHeight="true" outlineLevel="0" collapsed="false">
      <c r="A20" s="74" t="n">
        <f aca="false">A19+1</f>
        <v>2</v>
      </c>
      <c r="B20" s="75"/>
      <c r="C20" s="59" t="s">
        <v>26</v>
      </c>
      <c r="D20" s="60" t="s">
        <v>41</v>
      </c>
      <c r="E20" s="61" t="s">
        <v>28</v>
      </c>
      <c r="F20" s="62" t="s">
        <v>39</v>
      </c>
      <c r="G20" s="63" t="n">
        <v>9785908039222</v>
      </c>
      <c r="H20" s="76" t="n">
        <v>24</v>
      </c>
      <c r="I20" s="65" t="n">
        <f aca="false">ROUND((100-$L$4)/100*H20,1)</f>
        <v>12</v>
      </c>
      <c r="J20" s="66" t="s">
        <v>40</v>
      </c>
      <c r="K20" s="67" t="n">
        <v>100</v>
      </c>
      <c r="L20" s="77"/>
      <c r="M20" s="49" t="n">
        <f aca="false">L20*I20</f>
        <v>0</v>
      </c>
      <c r="N20" s="50" t="n">
        <f aca="false">L20*1.8/100</f>
        <v>0</v>
      </c>
      <c r="O20" s="51"/>
      <c r="P20" s="52"/>
      <c r="R20" s="53"/>
    </row>
    <row r="21" s="1" customFormat="true" ht="71.25" hidden="false" customHeight="true" outlineLevel="0" collapsed="false">
      <c r="A21" s="74" t="n">
        <f aca="false">A20+1</f>
        <v>3</v>
      </c>
      <c r="B21" s="75"/>
      <c r="C21" s="59" t="s">
        <v>26</v>
      </c>
      <c r="D21" s="60" t="s">
        <v>42</v>
      </c>
      <c r="E21" s="61" t="s">
        <v>28</v>
      </c>
      <c r="F21" s="62" t="s">
        <v>39</v>
      </c>
      <c r="G21" s="63" t="n">
        <v>9785000339039</v>
      </c>
      <c r="H21" s="76" t="n">
        <v>24</v>
      </c>
      <c r="I21" s="65" t="n">
        <f aca="false">ROUND((100-$L$4)/100*H21,1)</f>
        <v>12</v>
      </c>
      <c r="J21" s="66" t="s">
        <v>43</v>
      </c>
      <c r="K21" s="67" t="n">
        <v>100</v>
      </c>
      <c r="L21" s="77"/>
      <c r="M21" s="49" t="n">
        <f aca="false">L21*I21</f>
        <v>0</v>
      </c>
      <c r="N21" s="50" t="n">
        <f aca="false">L21*1.8/100</f>
        <v>0</v>
      </c>
      <c r="O21" s="51"/>
      <c r="P21" s="52"/>
      <c r="R21" s="53"/>
    </row>
    <row r="22" s="1" customFormat="true" ht="75.75" hidden="false" customHeight="true" outlineLevel="0" collapsed="false">
      <c r="A22" s="74" t="n">
        <f aca="false">A21+1</f>
        <v>4</v>
      </c>
      <c r="B22" s="75"/>
      <c r="C22" s="59" t="s">
        <v>26</v>
      </c>
      <c r="D22" s="60" t="s">
        <v>44</v>
      </c>
      <c r="E22" s="61" t="s">
        <v>28</v>
      </c>
      <c r="F22" s="62" t="s">
        <v>39</v>
      </c>
      <c r="G22" s="63" t="n">
        <v>9785908039239</v>
      </c>
      <c r="H22" s="76" t="n">
        <v>24</v>
      </c>
      <c r="I22" s="65" t="n">
        <f aca="false">ROUND((100-$L$4)/100*H22,1)</f>
        <v>12</v>
      </c>
      <c r="J22" s="66" t="s">
        <v>40</v>
      </c>
      <c r="K22" s="67" t="n">
        <v>100</v>
      </c>
      <c r="L22" s="77"/>
      <c r="M22" s="49" t="n">
        <f aca="false">L22*I22</f>
        <v>0</v>
      </c>
      <c r="N22" s="50" t="n">
        <f aca="false">L22*1.8/100</f>
        <v>0</v>
      </c>
      <c r="O22" s="51"/>
      <c r="P22" s="52"/>
      <c r="R22" s="53"/>
    </row>
    <row r="23" s="1" customFormat="true" ht="73.5" hidden="false" customHeight="true" outlineLevel="0" collapsed="false">
      <c r="A23" s="74" t="n">
        <f aca="false">A22+1</f>
        <v>5</v>
      </c>
      <c r="B23" s="75"/>
      <c r="C23" s="59" t="s">
        <v>26</v>
      </c>
      <c r="D23" s="60" t="s">
        <v>45</v>
      </c>
      <c r="E23" s="61" t="s">
        <v>28</v>
      </c>
      <c r="F23" s="62" t="s">
        <v>39</v>
      </c>
      <c r="G23" s="63" t="n">
        <v>9785000339008</v>
      </c>
      <c r="H23" s="76" t="n">
        <v>24</v>
      </c>
      <c r="I23" s="65" t="n">
        <f aca="false">ROUND((100-$L$4)/100*H23,1)</f>
        <v>12</v>
      </c>
      <c r="J23" s="66" t="s">
        <v>43</v>
      </c>
      <c r="K23" s="67" t="n">
        <v>100</v>
      </c>
      <c r="L23" s="77"/>
      <c r="M23" s="49" t="n">
        <f aca="false">L23*I23</f>
        <v>0</v>
      </c>
      <c r="N23" s="50" t="n">
        <f aca="false">L23*1.8/100</f>
        <v>0</v>
      </c>
      <c r="O23" s="51"/>
      <c r="P23" s="52"/>
      <c r="R23" s="53"/>
    </row>
    <row r="24" s="1" customFormat="true" ht="73.5" hidden="false" customHeight="true" outlineLevel="0" collapsed="false">
      <c r="A24" s="74" t="n">
        <f aca="false">A23+1</f>
        <v>6</v>
      </c>
      <c r="B24" s="75"/>
      <c r="C24" s="59" t="s">
        <v>26</v>
      </c>
      <c r="D24" s="60" t="s">
        <v>46</v>
      </c>
      <c r="E24" s="61" t="s">
        <v>28</v>
      </c>
      <c r="F24" s="62" t="s">
        <v>39</v>
      </c>
      <c r="G24" s="63" t="n">
        <v>9785000339077</v>
      </c>
      <c r="H24" s="76" t="n">
        <v>24</v>
      </c>
      <c r="I24" s="65" t="n">
        <f aca="false">ROUND((100-$L$4)/100*H24,1)</f>
        <v>12</v>
      </c>
      <c r="J24" s="66" t="s">
        <v>47</v>
      </c>
      <c r="K24" s="67" t="n">
        <v>100</v>
      </c>
      <c r="L24" s="77"/>
      <c r="M24" s="49" t="n">
        <f aca="false">L24*I24</f>
        <v>0</v>
      </c>
      <c r="N24" s="50" t="n">
        <f aca="false">L24*1.8/100</f>
        <v>0</v>
      </c>
      <c r="O24" s="51"/>
      <c r="P24" s="52"/>
      <c r="R24" s="53"/>
    </row>
    <row r="25" s="1" customFormat="true" ht="71.25" hidden="false" customHeight="true" outlineLevel="0" collapsed="false">
      <c r="A25" s="74" t="n">
        <f aca="false">A24+1</f>
        <v>7</v>
      </c>
      <c r="B25" s="75"/>
      <c r="C25" s="59" t="s">
        <v>26</v>
      </c>
      <c r="D25" s="60" t="s">
        <v>48</v>
      </c>
      <c r="E25" s="61" t="s">
        <v>28</v>
      </c>
      <c r="F25" s="62" t="s">
        <v>39</v>
      </c>
      <c r="G25" s="63" t="n">
        <v>9785000339015</v>
      </c>
      <c r="H25" s="76" t="n">
        <v>24</v>
      </c>
      <c r="I25" s="65" t="n">
        <f aca="false">ROUND((100-$L$4)/100*H25,1)</f>
        <v>12</v>
      </c>
      <c r="J25" s="66" t="s">
        <v>43</v>
      </c>
      <c r="K25" s="67" t="n">
        <v>100</v>
      </c>
      <c r="L25" s="77"/>
      <c r="M25" s="49" t="n">
        <f aca="false">L25*I25</f>
        <v>0</v>
      </c>
      <c r="N25" s="50" t="n">
        <f aca="false">L25*1.8/100</f>
        <v>0</v>
      </c>
      <c r="O25" s="51"/>
      <c r="P25" s="51"/>
      <c r="R25" s="53"/>
    </row>
    <row r="26" s="1" customFormat="true" ht="73.5" hidden="false" customHeight="true" outlineLevel="0" collapsed="false">
      <c r="A26" s="74" t="n">
        <f aca="false">A25+1</f>
        <v>8</v>
      </c>
      <c r="B26" s="75"/>
      <c r="C26" s="59" t="s">
        <v>26</v>
      </c>
      <c r="D26" s="60" t="s">
        <v>49</v>
      </c>
      <c r="E26" s="61" t="s">
        <v>28</v>
      </c>
      <c r="F26" s="62" t="s">
        <v>39</v>
      </c>
      <c r="G26" s="63" t="n">
        <v>9785000339022</v>
      </c>
      <c r="H26" s="76" t="n">
        <v>24</v>
      </c>
      <c r="I26" s="65" t="n">
        <f aca="false">ROUND((100-$L$4)/100*H26,1)</f>
        <v>12</v>
      </c>
      <c r="J26" s="66" t="s">
        <v>47</v>
      </c>
      <c r="K26" s="67" t="n">
        <v>100</v>
      </c>
      <c r="L26" s="77"/>
      <c r="M26" s="49" t="n">
        <f aca="false">L26*I26</f>
        <v>0</v>
      </c>
      <c r="N26" s="50" t="n">
        <f aca="false">L26*1.8/100</f>
        <v>0</v>
      </c>
      <c r="O26" s="51"/>
      <c r="P26" s="51"/>
      <c r="R26" s="53"/>
    </row>
    <row r="27" s="1" customFormat="true" ht="73.5" hidden="false" customHeight="true" outlineLevel="0" collapsed="false">
      <c r="A27" s="74" t="n">
        <f aca="false">A26+1</f>
        <v>9</v>
      </c>
      <c r="B27" s="75"/>
      <c r="C27" s="59" t="s">
        <v>26</v>
      </c>
      <c r="D27" s="60" t="s">
        <v>50</v>
      </c>
      <c r="E27" s="61" t="s">
        <v>28</v>
      </c>
      <c r="F27" s="62" t="s">
        <v>39</v>
      </c>
      <c r="G27" s="63" t="n">
        <v>9785908039253</v>
      </c>
      <c r="H27" s="76" t="n">
        <v>24</v>
      </c>
      <c r="I27" s="65" t="n">
        <f aca="false">ROUND((100-$L$4)/100*H27,1)</f>
        <v>12</v>
      </c>
      <c r="J27" s="66" t="s">
        <v>40</v>
      </c>
      <c r="K27" s="67" t="n">
        <v>100</v>
      </c>
      <c r="L27" s="77"/>
      <c r="M27" s="49" t="n">
        <f aca="false">L27*I27</f>
        <v>0</v>
      </c>
      <c r="N27" s="50" t="n">
        <f aca="false">L27*1.8/100</f>
        <v>0</v>
      </c>
      <c r="O27" s="51"/>
      <c r="P27" s="51"/>
      <c r="R27" s="53"/>
    </row>
    <row r="28" s="1" customFormat="true" ht="71.25" hidden="false" customHeight="true" outlineLevel="0" collapsed="false">
      <c r="A28" s="74" t="n">
        <f aca="false">A27+1</f>
        <v>10</v>
      </c>
      <c r="B28" s="75"/>
      <c r="C28" s="59" t="s">
        <v>26</v>
      </c>
      <c r="D28" s="60" t="s">
        <v>51</v>
      </c>
      <c r="E28" s="61" t="s">
        <v>28</v>
      </c>
      <c r="F28" s="62" t="s">
        <v>39</v>
      </c>
      <c r="G28" s="63" t="n">
        <v>9785000339060</v>
      </c>
      <c r="H28" s="76" t="n">
        <v>24</v>
      </c>
      <c r="I28" s="65" t="n">
        <f aca="false">ROUND((100-$L$4)/100*H28,1)</f>
        <v>12</v>
      </c>
      <c r="J28" s="66" t="s">
        <v>43</v>
      </c>
      <c r="K28" s="67" t="n">
        <v>100</v>
      </c>
      <c r="L28" s="77"/>
      <c r="M28" s="49" t="n">
        <f aca="false">L28*I28</f>
        <v>0</v>
      </c>
      <c r="N28" s="50" t="n">
        <f aca="false">L28*1.8/100</f>
        <v>0</v>
      </c>
      <c r="O28" s="51"/>
      <c r="P28" s="51"/>
      <c r="R28" s="53"/>
    </row>
    <row r="29" s="1" customFormat="true" ht="71.25" hidden="false" customHeight="true" outlineLevel="0" collapsed="false">
      <c r="A29" s="74" t="n">
        <f aca="false">A28+1</f>
        <v>11</v>
      </c>
      <c r="B29" s="75"/>
      <c r="C29" s="59" t="s">
        <v>26</v>
      </c>
      <c r="D29" s="60" t="s">
        <v>52</v>
      </c>
      <c r="E29" s="61" t="s">
        <v>28</v>
      </c>
      <c r="F29" s="62" t="s">
        <v>39</v>
      </c>
      <c r="G29" s="63" t="n">
        <v>9785000339053</v>
      </c>
      <c r="H29" s="76" t="n">
        <v>24</v>
      </c>
      <c r="I29" s="65" t="n">
        <f aca="false">ROUND((100-$L$4)/100*H29,1)</f>
        <v>12</v>
      </c>
      <c r="J29" s="66" t="s">
        <v>47</v>
      </c>
      <c r="K29" s="67" t="n">
        <v>100</v>
      </c>
      <c r="L29" s="77"/>
      <c r="M29" s="49" t="n">
        <f aca="false">L29*I29</f>
        <v>0</v>
      </c>
      <c r="N29" s="50" t="n">
        <f aca="false">L29*1.8/100</f>
        <v>0</v>
      </c>
      <c r="O29" s="51"/>
      <c r="P29" s="51"/>
      <c r="R29" s="53"/>
    </row>
    <row r="30" s="1" customFormat="true" ht="73.5" hidden="false" customHeight="true" outlineLevel="0" collapsed="false">
      <c r="A30" s="74" t="n">
        <f aca="false">A29+1</f>
        <v>12</v>
      </c>
      <c r="B30" s="75"/>
      <c r="C30" s="59" t="s">
        <v>26</v>
      </c>
      <c r="D30" s="60" t="s">
        <v>53</v>
      </c>
      <c r="E30" s="61" t="s">
        <v>28</v>
      </c>
      <c r="F30" s="62" t="s">
        <v>39</v>
      </c>
      <c r="G30" s="63" t="n">
        <v>9785000339046</v>
      </c>
      <c r="H30" s="76" t="n">
        <v>24</v>
      </c>
      <c r="I30" s="65" t="n">
        <f aca="false">ROUND((100-$L$4)/100*H30,1)</f>
        <v>12</v>
      </c>
      <c r="J30" s="66" t="s">
        <v>47</v>
      </c>
      <c r="K30" s="67" t="n">
        <v>100</v>
      </c>
      <c r="L30" s="77"/>
      <c r="M30" s="49" t="n">
        <f aca="false">L30*I30</f>
        <v>0</v>
      </c>
      <c r="N30" s="50" t="n">
        <f aca="false">L30*1.8/100</f>
        <v>0</v>
      </c>
      <c r="O30" s="78"/>
      <c r="P30" s="51"/>
      <c r="R30" s="51"/>
    </row>
    <row r="31" s="1" customFormat="true" ht="84" hidden="false" customHeight="true" outlineLevel="0" collapsed="false">
      <c r="A31" s="71" t="s">
        <v>54</v>
      </c>
      <c r="B31" s="71"/>
      <c r="C31" s="71"/>
      <c r="D31" s="71"/>
      <c r="E31" s="72"/>
      <c r="F31" s="55" t="s">
        <v>55</v>
      </c>
      <c r="G31" s="55"/>
      <c r="H31" s="55"/>
      <c r="I31" s="55"/>
      <c r="J31" s="55"/>
      <c r="K31" s="55"/>
      <c r="L31" s="73"/>
      <c r="M31" s="49"/>
      <c r="O31" s="51"/>
      <c r="P31" s="51"/>
      <c r="R31" s="51"/>
    </row>
    <row r="32" s="1" customFormat="true" ht="114.75" hidden="false" customHeight="true" outlineLevel="0" collapsed="false">
      <c r="A32" s="57" t="n">
        <v>1</v>
      </c>
      <c r="B32" s="58"/>
      <c r="C32" s="59" t="s">
        <v>26</v>
      </c>
      <c r="D32" s="60" t="s">
        <v>56</v>
      </c>
      <c r="E32" s="61" t="s">
        <v>28</v>
      </c>
      <c r="F32" s="79" t="s">
        <v>57</v>
      </c>
      <c r="G32" s="63" t="n">
        <v>9785000339114</v>
      </c>
      <c r="H32" s="76" t="n">
        <v>117</v>
      </c>
      <c r="I32" s="65" t="n">
        <f aca="false">ROUND((100-$L$4)/100*H32,1)</f>
        <v>58.5</v>
      </c>
      <c r="J32" s="66" t="s">
        <v>43</v>
      </c>
      <c r="K32" s="67" t="n">
        <v>50</v>
      </c>
      <c r="L32" s="77"/>
      <c r="M32" s="49" t="n">
        <f aca="false">L32*I32</f>
        <v>0</v>
      </c>
      <c r="N32" s="50" t="n">
        <f aca="false">L32*5.8/100</f>
        <v>0</v>
      </c>
      <c r="O32" s="51"/>
      <c r="P32" s="51"/>
      <c r="R32" s="51"/>
    </row>
    <row r="33" s="1" customFormat="true" ht="126" hidden="false" customHeight="true" outlineLevel="0" collapsed="false">
      <c r="A33" s="57" t="n">
        <v>2</v>
      </c>
      <c r="B33" s="58"/>
      <c r="C33" s="59" t="s">
        <v>26</v>
      </c>
      <c r="D33" s="60" t="s">
        <v>58</v>
      </c>
      <c r="E33" s="61" t="s">
        <v>28</v>
      </c>
      <c r="F33" s="62" t="s">
        <v>57</v>
      </c>
      <c r="G33" s="63" t="n">
        <v>9785000339107</v>
      </c>
      <c r="H33" s="76" t="n">
        <v>117</v>
      </c>
      <c r="I33" s="65" t="n">
        <f aca="false">ROUND((100-$L$4)/100*H33,1)</f>
        <v>58.5</v>
      </c>
      <c r="J33" s="66" t="s">
        <v>43</v>
      </c>
      <c r="K33" s="67" t="n">
        <v>50</v>
      </c>
      <c r="L33" s="77"/>
      <c r="M33" s="49" t="n">
        <f aca="false">L33*I33</f>
        <v>0</v>
      </c>
      <c r="N33" s="50" t="n">
        <f aca="false">L33*5.8/100</f>
        <v>0</v>
      </c>
      <c r="O33" s="51"/>
      <c r="P33" s="51"/>
      <c r="R33" s="51"/>
    </row>
    <row r="34" s="1" customFormat="true" ht="69.75" hidden="false" customHeight="true" outlineLevel="0" collapsed="false">
      <c r="A34" s="71" t="s">
        <v>59</v>
      </c>
      <c r="B34" s="71"/>
      <c r="C34" s="71"/>
      <c r="D34" s="71"/>
      <c r="F34" s="55" t="s">
        <v>60</v>
      </c>
      <c r="G34" s="55"/>
      <c r="H34" s="55"/>
      <c r="I34" s="55"/>
      <c r="J34" s="55"/>
      <c r="K34" s="55"/>
      <c r="L34" s="77"/>
      <c r="M34" s="49"/>
      <c r="O34" s="51"/>
      <c r="P34" s="51"/>
      <c r="R34" s="51"/>
    </row>
    <row r="35" s="1" customFormat="true" ht="126" hidden="false" customHeight="true" outlineLevel="0" collapsed="false">
      <c r="A35" s="57" t="n">
        <v>1</v>
      </c>
      <c r="B35" s="58"/>
      <c r="C35" s="80"/>
      <c r="D35" s="60" t="s">
        <v>61</v>
      </c>
      <c r="E35" s="59" t="s">
        <v>26</v>
      </c>
      <c r="F35" s="62" t="s">
        <v>62</v>
      </c>
      <c r="G35" s="63" t="n">
        <v>9785908039192</v>
      </c>
      <c r="H35" s="64" t="n">
        <v>33</v>
      </c>
      <c r="I35" s="65" t="n">
        <f aca="false">ROUND((100-$L$4)/100*H35,1)</f>
        <v>16.5</v>
      </c>
      <c r="J35" s="66" t="s">
        <v>43</v>
      </c>
      <c r="K35" s="67" t="n">
        <v>100</v>
      </c>
      <c r="L35" s="68"/>
      <c r="M35" s="49" t="n">
        <f aca="false">L35*I35</f>
        <v>0</v>
      </c>
      <c r="N35" s="51" t="n">
        <f aca="false">L35*2.2/100</f>
        <v>0</v>
      </c>
      <c r="O35" s="51"/>
      <c r="P35" s="51"/>
      <c r="R35" s="51"/>
    </row>
    <row r="36" s="1" customFormat="true" ht="126" hidden="false" customHeight="true" outlineLevel="0" collapsed="false">
      <c r="A36" s="57" t="n">
        <f aca="false">A35+1</f>
        <v>2</v>
      </c>
      <c r="B36" s="58"/>
      <c r="C36" s="80"/>
      <c r="D36" s="60" t="s">
        <v>63</v>
      </c>
      <c r="E36" s="59" t="s">
        <v>26</v>
      </c>
      <c r="F36" s="62" t="s">
        <v>62</v>
      </c>
      <c r="G36" s="63" t="n">
        <v>9785908039215</v>
      </c>
      <c r="H36" s="64" t="n">
        <v>33</v>
      </c>
      <c r="I36" s="65" t="n">
        <f aca="false">ROUND((100-$L$4)/100*H36,1)</f>
        <v>16.5</v>
      </c>
      <c r="J36" s="66" t="s">
        <v>43</v>
      </c>
      <c r="K36" s="67" t="n">
        <v>100</v>
      </c>
      <c r="L36" s="68"/>
      <c r="M36" s="49" t="n">
        <f aca="false">L36*I36</f>
        <v>0</v>
      </c>
      <c r="N36" s="51" t="n">
        <f aca="false">L36*2.2/100</f>
        <v>0</v>
      </c>
      <c r="O36" s="51"/>
      <c r="P36" s="51"/>
      <c r="R36" s="51"/>
    </row>
    <row r="37" s="1" customFormat="true" ht="126" hidden="false" customHeight="true" outlineLevel="0" collapsed="false">
      <c r="A37" s="57" t="n">
        <f aca="false">A36+1</f>
        <v>3</v>
      </c>
      <c r="B37" s="58"/>
      <c r="C37" s="80"/>
      <c r="D37" s="60" t="s">
        <v>64</v>
      </c>
      <c r="E37" s="59" t="s">
        <v>26</v>
      </c>
      <c r="F37" s="62" t="s">
        <v>62</v>
      </c>
      <c r="G37" s="63" t="n">
        <v>9785908039185</v>
      </c>
      <c r="H37" s="64" t="n">
        <v>33</v>
      </c>
      <c r="I37" s="65" t="n">
        <f aca="false">ROUND((100-$L$4)/100*H37,1)</f>
        <v>16.5</v>
      </c>
      <c r="J37" s="66" t="s">
        <v>43</v>
      </c>
      <c r="K37" s="67" t="n">
        <v>100</v>
      </c>
      <c r="L37" s="68"/>
      <c r="M37" s="49" t="n">
        <f aca="false">L37*I37</f>
        <v>0</v>
      </c>
      <c r="N37" s="51" t="n">
        <f aca="false">L37*2.2/100</f>
        <v>0</v>
      </c>
      <c r="O37" s="51"/>
      <c r="P37" s="51"/>
      <c r="R37" s="51"/>
    </row>
    <row r="38" s="1" customFormat="true" ht="126" hidden="false" customHeight="true" outlineLevel="0" collapsed="false">
      <c r="A38" s="57" t="n">
        <f aca="false">A37+1</f>
        <v>4</v>
      </c>
      <c r="B38" s="58"/>
      <c r="C38" s="80"/>
      <c r="D38" s="60" t="s">
        <v>65</v>
      </c>
      <c r="E38" s="59" t="s">
        <v>26</v>
      </c>
      <c r="F38" s="62" t="s">
        <v>62</v>
      </c>
      <c r="G38" s="63" t="n">
        <v>9785908039208</v>
      </c>
      <c r="H38" s="64" t="n">
        <v>33</v>
      </c>
      <c r="I38" s="65" t="n">
        <f aca="false">ROUND((100-$L$4)/100*H38,1)</f>
        <v>16.5</v>
      </c>
      <c r="J38" s="66" t="s">
        <v>43</v>
      </c>
      <c r="K38" s="67" t="n">
        <v>100</v>
      </c>
      <c r="L38" s="68"/>
      <c r="M38" s="49" t="n">
        <f aca="false">L38*I38</f>
        <v>0</v>
      </c>
      <c r="N38" s="51" t="n">
        <f aca="false">L38*2.2/100</f>
        <v>0</v>
      </c>
      <c r="O38" s="51"/>
      <c r="P38" s="51"/>
      <c r="R38" s="81"/>
    </row>
    <row r="39" s="1" customFormat="true" ht="51.75" hidden="false" customHeight="true" outlineLevel="0" collapsed="false">
      <c r="B39" s="71" t="s">
        <v>66</v>
      </c>
      <c r="C39" s="71"/>
      <c r="D39" s="71"/>
      <c r="E39" s="71"/>
      <c r="F39" s="55" t="s">
        <v>60</v>
      </c>
      <c r="G39" s="55"/>
      <c r="H39" s="55"/>
      <c r="I39" s="55"/>
      <c r="J39" s="55"/>
      <c r="K39" s="55"/>
      <c r="M39" s="49"/>
      <c r="N39" s="51"/>
      <c r="O39" s="51"/>
      <c r="P39" s="51"/>
      <c r="R39" s="81"/>
    </row>
    <row r="40" s="1" customFormat="true" ht="111.75" hidden="false" customHeight="true" outlineLevel="0" collapsed="false">
      <c r="A40" s="82" t="n">
        <v>1</v>
      </c>
      <c r="B40" s="75" t="s">
        <v>67</v>
      </c>
      <c r="C40" s="80"/>
      <c r="D40" s="69" t="s">
        <v>68</v>
      </c>
      <c r="E40" s="59" t="s">
        <v>26</v>
      </c>
      <c r="F40" s="62" t="s">
        <v>69</v>
      </c>
      <c r="G40" s="63" t="n">
        <v>9785912825576</v>
      </c>
      <c r="H40" s="64" t="n">
        <v>26</v>
      </c>
      <c r="I40" s="65" t="n">
        <f aca="false">ROUND((100-$L$4)/100*H40,1)</f>
        <v>13</v>
      </c>
      <c r="J40" s="83" t="s">
        <v>40</v>
      </c>
      <c r="K40" s="67" t="n">
        <v>100</v>
      </c>
      <c r="L40" s="68"/>
      <c r="M40" s="49" t="n">
        <f aca="false">L40*I40</f>
        <v>0</v>
      </c>
      <c r="N40" s="51" t="n">
        <f aca="false">L40*2.2/100</f>
        <v>0</v>
      </c>
      <c r="O40" s="51" t="n">
        <f aca="false">TRUNC(L40/K40,0)*K40</f>
        <v>0</v>
      </c>
      <c r="P40" s="52" t="n">
        <f aca="false">L40-O40</f>
        <v>0</v>
      </c>
      <c r="R40" s="51"/>
    </row>
    <row r="41" s="1" customFormat="true" ht="111.75" hidden="false" customHeight="true" outlineLevel="0" collapsed="false">
      <c r="A41" s="82" t="n">
        <f aca="false">A40+1</f>
        <v>2</v>
      </c>
      <c r="B41" s="75" t="s">
        <v>67</v>
      </c>
      <c r="C41" s="80"/>
      <c r="D41" s="69" t="s">
        <v>70</v>
      </c>
      <c r="E41" s="59" t="s">
        <v>26</v>
      </c>
      <c r="F41" s="62" t="s">
        <v>71</v>
      </c>
      <c r="G41" s="63" t="n">
        <v>9785912822889</v>
      </c>
      <c r="H41" s="64" t="n">
        <v>26</v>
      </c>
      <c r="I41" s="65" t="n">
        <f aca="false">ROUND((100-$L$4)/100*H41,1)</f>
        <v>13</v>
      </c>
      <c r="J41" s="83" t="s">
        <v>72</v>
      </c>
      <c r="K41" s="67" t="n">
        <v>100</v>
      </c>
      <c r="L41" s="68"/>
      <c r="M41" s="49" t="n">
        <f aca="false">L41*I41</f>
        <v>0</v>
      </c>
      <c r="N41" s="51" t="n">
        <f aca="false">L41*2.2/100</f>
        <v>0</v>
      </c>
      <c r="O41" s="51" t="n">
        <f aca="false">TRUNC(L41/K41,0)*K41</f>
        <v>0</v>
      </c>
      <c r="P41" s="52" t="n">
        <f aca="false">L41-O41</f>
        <v>0</v>
      </c>
      <c r="R41" s="51"/>
    </row>
    <row r="42" s="1" customFormat="true" ht="76.5" hidden="false" customHeight="true" outlineLevel="0" collapsed="false">
      <c r="A42" s="71" t="s">
        <v>73</v>
      </c>
      <c r="B42" s="71"/>
      <c r="C42" s="71"/>
      <c r="D42" s="71"/>
      <c r="E42" s="72"/>
      <c r="F42" s="55" t="s">
        <v>74</v>
      </c>
      <c r="G42" s="55"/>
      <c r="H42" s="55"/>
      <c r="I42" s="55"/>
      <c r="J42" s="55"/>
      <c r="K42" s="55"/>
      <c r="L42" s="68"/>
      <c r="M42" s="49"/>
      <c r="N42" s="51"/>
      <c r="O42" s="51"/>
      <c r="P42" s="52"/>
      <c r="R42" s="51"/>
    </row>
    <row r="43" s="1" customFormat="true" ht="111.75" hidden="false" customHeight="true" outlineLevel="0" collapsed="false">
      <c r="A43" s="82" t="n">
        <v>1</v>
      </c>
      <c r="B43" s="75"/>
      <c r="C43" s="80"/>
      <c r="D43" s="84" t="s">
        <v>75</v>
      </c>
      <c r="E43" s="59" t="s">
        <v>26</v>
      </c>
      <c r="F43" s="62" t="s">
        <v>76</v>
      </c>
      <c r="G43" s="63" t="n">
        <v>9785000337363</v>
      </c>
      <c r="H43" s="85" t="n">
        <v>88</v>
      </c>
      <c r="I43" s="65" t="n">
        <f aca="false">ROUND((100-$L$4)/100*H43,1)</f>
        <v>44</v>
      </c>
      <c r="J43" s="86" t="s">
        <v>77</v>
      </c>
      <c r="K43" s="67" t="n">
        <v>50</v>
      </c>
      <c r="L43" s="68"/>
      <c r="M43" s="49" t="n">
        <f aca="false">L43*I43</f>
        <v>0</v>
      </c>
      <c r="N43" s="51" t="n">
        <f aca="false">L43*2.1/50</f>
        <v>0</v>
      </c>
      <c r="O43" s="51"/>
      <c r="P43" s="52"/>
      <c r="R43" s="53"/>
    </row>
    <row r="44" s="1" customFormat="true" ht="111.75" hidden="false" customHeight="true" outlineLevel="0" collapsed="false">
      <c r="A44" s="82" t="n">
        <f aca="false">A43+1</f>
        <v>2</v>
      </c>
      <c r="B44" s="75"/>
      <c r="C44" s="80"/>
      <c r="D44" s="84" t="s">
        <v>64</v>
      </c>
      <c r="E44" s="59" t="s">
        <v>26</v>
      </c>
      <c r="F44" s="62" t="s">
        <v>76</v>
      </c>
      <c r="G44" s="63" t="n">
        <v>9785908039024</v>
      </c>
      <c r="H44" s="85" t="n">
        <v>88</v>
      </c>
      <c r="I44" s="65" t="n">
        <f aca="false">ROUND((100-$L$4)/100*H44,1)</f>
        <v>44</v>
      </c>
      <c r="J44" s="86" t="s">
        <v>43</v>
      </c>
      <c r="K44" s="67" t="n">
        <v>50</v>
      </c>
      <c r="L44" s="68"/>
      <c r="M44" s="49" t="n">
        <f aca="false">L44*I44</f>
        <v>0</v>
      </c>
      <c r="N44" s="51" t="n">
        <f aca="false">L44*2.1/50</f>
        <v>0</v>
      </c>
      <c r="O44" s="51" t="n">
        <f aca="false">TRUNC(L44/K44,0)*K44</f>
        <v>0</v>
      </c>
      <c r="P44" s="52" t="n">
        <f aca="false">L44-O44</f>
        <v>0</v>
      </c>
      <c r="R44" s="53" t="s">
        <v>78</v>
      </c>
    </row>
    <row r="45" s="1" customFormat="true" ht="111.75" hidden="false" customHeight="true" outlineLevel="0" collapsed="false">
      <c r="A45" s="82" t="n">
        <f aca="false">A44+1</f>
        <v>3</v>
      </c>
      <c r="B45" s="75"/>
      <c r="C45" s="80"/>
      <c r="D45" s="84" t="s">
        <v>79</v>
      </c>
      <c r="E45" s="59" t="s">
        <v>26</v>
      </c>
      <c r="F45" s="62" t="s">
        <v>76</v>
      </c>
      <c r="G45" s="63" t="n">
        <v>9785908039000</v>
      </c>
      <c r="H45" s="85" t="n">
        <v>88</v>
      </c>
      <c r="I45" s="65" t="n">
        <f aca="false">ROUND((100-$L$4)/100*H45,1)</f>
        <v>44</v>
      </c>
      <c r="J45" s="86" t="s">
        <v>43</v>
      </c>
      <c r="K45" s="67" t="n">
        <v>50</v>
      </c>
      <c r="L45" s="68"/>
      <c r="M45" s="49" t="n">
        <f aca="false">L45*I45</f>
        <v>0</v>
      </c>
      <c r="N45" s="51" t="n">
        <f aca="false">L45*2.1/50</f>
        <v>0</v>
      </c>
      <c r="O45" s="51" t="n">
        <f aca="false">TRUNC(L45/K45,0)*K45</f>
        <v>0</v>
      </c>
      <c r="P45" s="52" t="n">
        <f aca="false">L45-O45</f>
        <v>0</v>
      </c>
      <c r="R45" s="53" t="s">
        <v>80</v>
      </c>
    </row>
    <row r="46" s="1" customFormat="true" ht="111.75" hidden="false" customHeight="true" outlineLevel="0" collapsed="false">
      <c r="A46" s="82" t="n">
        <f aca="false">A45+1</f>
        <v>4</v>
      </c>
      <c r="B46" s="75"/>
      <c r="C46" s="80"/>
      <c r="D46" s="84" t="s">
        <v>81</v>
      </c>
      <c r="E46" s="59" t="s">
        <v>26</v>
      </c>
      <c r="F46" s="62" t="s">
        <v>76</v>
      </c>
      <c r="G46" s="63" t="n">
        <v>9785908039031</v>
      </c>
      <c r="H46" s="85" t="n">
        <v>88</v>
      </c>
      <c r="I46" s="65" t="n">
        <f aca="false">ROUND((100-$L$4)/100*H46,1)</f>
        <v>44</v>
      </c>
      <c r="J46" s="86" t="s">
        <v>43</v>
      </c>
      <c r="K46" s="67" t="n">
        <v>50</v>
      </c>
      <c r="L46" s="68"/>
      <c r="M46" s="49" t="n">
        <f aca="false">L46*I46</f>
        <v>0</v>
      </c>
      <c r="N46" s="51" t="n">
        <f aca="false">L46*2.1/50</f>
        <v>0</v>
      </c>
      <c r="O46" s="51" t="n">
        <f aca="false">TRUNC(L46/K46,0)*K46</f>
        <v>0</v>
      </c>
      <c r="P46" s="52" t="n">
        <f aca="false">L46-O46</f>
        <v>0</v>
      </c>
      <c r="R46" s="53"/>
    </row>
    <row r="47" s="1" customFormat="true" ht="111.75" hidden="false" customHeight="true" outlineLevel="0" collapsed="false">
      <c r="A47" s="82" t="n">
        <f aca="false">A46+1</f>
        <v>5</v>
      </c>
      <c r="B47" s="75"/>
      <c r="C47" s="80"/>
      <c r="D47" s="84" t="s">
        <v>82</v>
      </c>
      <c r="E47" s="59" t="s">
        <v>26</v>
      </c>
      <c r="F47" s="62" t="s">
        <v>76</v>
      </c>
      <c r="G47" s="63" t="n">
        <v>9785908039017</v>
      </c>
      <c r="H47" s="85" t="n">
        <v>88</v>
      </c>
      <c r="I47" s="65" t="n">
        <f aca="false">ROUND((100-$L$4)/100*H47,1)</f>
        <v>44</v>
      </c>
      <c r="J47" s="86" t="s">
        <v>43</v>
      </c>
      <c r="K47" s="67" t="n">
        <v>50</v>
      </c>
      <c r="L47" s="68"/>
      <c r="M47" s="49" t="n">
        <f aca="false">L47*I47</f>
        <v>0</v>
      </c>
      <c r="N47" s="51" t="n">
        <f aca="false">L47*2.1/50</f>
        <v>0</v>
      </c>
      <c r="O47" s="51" t="n">
        <f aca="false">TRUNC(L47/K47,0)*K47</f>
        <v>0</v>
      </c>
      <c r="P47" s="52" t="n">
        <f aca="false">L47-O47</f>
        <v>0</v>
      </c>
      <c r="R47" s="53" t="s">
        <v>78</v>
      </c>
    </row>
    <row r="48" s="1" customFormat="true" ht="39.75" hidden="false" customHeight="true" outlineLevel="0" collapsed="false">
      <c r="A48" s="71" t="s">
        <v>83</v>
      </c>
      <c r="B48" s="71"/>
      <c r="C48" s="71"/>
      <c r="D48" s="71"/>
      <c r="E48" s="71"/>
      <c r="F48" s="55" t="s">
        <v>84</v>
      </c>
      <c r="G48" s="55"/>
      <c r="H48" s="55"/>
      <c r="I48" s="55"/>
      <c r="J48" s="55"/>
      <c r="K48" s="55"/>
      <c r="M48" s="49"/>
      <c r="N48" s="51"/>
      <c r="O48" s="51"/>
      <c r="P48" s="52"/>
      <c r="R48" s="51"/>
    </row>
    <row r="49" s="1" customFormat="true" ht="111.75" hidden="false" customHeight="true" outlineLevel="0" collapsed="false">
      <c r="A49" s="87" t="n">
        <v>1</v>
      </c>
      <c r="B49" s="88"/>
      <c r="C49" s="80"/>
      <c r="D49" s="89" t="s">
        <v>85</v>
      </c>
      <c r="E49" s="59" t="s">
        <v>26</v>
      </c>
      <c r="F49" s="62" t="s">
        <v>86</v>
      </c>
      <c r="G49" s="63" t="n">
        <v>9785912823039</v>
      </c>
      <c r="H49" s="64" t="n">
        <v>26</v>
      </c>
      <c r="I49" s="90" t="n">
        <f aca="false">ROUND((100-$L$4)/100*H49,1)</f>
        <v>13</v>
      </c>
      <c r="J49" s="83" t="s">
        <v>47</v>
      </c>
      <c r="K49" s="67" t="n">
        <v>100</v>
      </c>
      <c r="L49" s="68"/>
      <c r="M49" s="49" t="n">
        <f aca="false">L49*I49</f>
        <v>0</v>
      </c>
      <c r="N49" s="51" t="n">
        <f aca="false">L49*2.2/100</f>
        <v>0</v>
      </c>
      <c r="O49" s="51"/>
      <c r="P49" s="52"/>
      <c r="R49" s="51"/>
    </row>
    <row r="50" s="1" customFormat="true" ht="59.25" hidden="false" customHeight="true" outlineLevel="0" collapsed="false">
      <c r="A50" s="71" t="s">
        <v>87</v>
      </c>
      <c r="B50" s="71"/>
      <c r="C50" s="71"/>
      <c r="D50" s="71"/>
      <c r="E50" s="0"/>
      <c r="F50" s="55" t="s">
        <v>88</v>
      </c>
      <c r="G50" s="55"/>
      <c r="H50" s="55"/>
      <c r="I50" s="55"/>
      <c r="J50" s="55"/>
      <c r="K50" s="55"/>
      <c r="L50" s="91"/>
      <c r="M50" s="49"/>
      <c r="N50" s="51"/>
      <c r="O50" s="51"/>
      <c r="P50" s="51"/>
      <c r="R50" s="51"/>
    </row>
    <row r="51" s="1" customFormat="true" ht="111.75" hidden="false" customHeight="true" outlineLevel="0" collapsed="false">
      <c r="A51" s="82" t="n">
        <f aca="false">A695+1</f>
        <v>2</v>
      </c>
      <c r="B51" s="75"/>
      <c r="C51" s="80"/>
      <c r="D51" s="89" t="s">
        <v>89</v>
      </c>
      <c r="E51" s="59" t="s">
        <v>26</v>
      </c>
      <c r="F51" s="62" t="s">
        <v>90</v>
      </c>
      <c r="G51" s="63" t="n">
        <v>9785908039345</v>
      </c>
      <c r="H51" s="64" t="n">
        <v>35</v>
      </c>
      <c r="I51" s="65" t="n">
        <f aca="false">ROUND((100-$L$4)/100*H51,1)</f>
        <v>17.5</v>
      </c>
      <c r="J51" s="83" t="s">
        <v>77</v>
      </c>
      <c r="K51" s="67" t="n">
        <v>100</v>
      </c>
      <c r="L51" s="68"/>
      <c r="M51" s="49" t="n">
        <f aca="false">L51*I51</f>
        <v>0</v>
      </c>
      <c r="N51" s="51" t="n">
        <f aca="false">L51*2.8/100</f>
        <v>0</v>
      </c>
      <c r="O51" s="51"/>
      <c r="P51" s="52"/>
      <c r="R51" s="51"/>
    </row>
    <row r="52" s="1" customFormat="true" ht="75.75" hidden="false" customHeight="true" outlineLevel="0" collapsed="false">
      <c r="A52" s="92" t="s">
        <v>91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3"/>
      <c r="M52" s="94"/>
      <c r="N52" s="95"/>
      <c r="O52" s="51"/>
      <c r="P52" s="51"/>
      <c r="R52" s="51"/>
    </row>
    <row r="53" s="101" customFormat="true" ht="54.75" hidden="false" customHeight="true" outlineLevel="0" collapsed="false">
      <c r="A53" s="96" t="s">
        <v>92</v>
      </c>
      <c r="B53" s="96"/>
      <c r="C53" s="96"/>
      <c r="D53" s="96"/>
      <c r="E53" s="97"/>
      <c r="F53" s="98" t="s">
        <v>93</v>
      </c>
      <c r="G53" s="98"/>
      <c r="H53" s="98"/>
      <c r="I53" s="98"/>
      <c r="J53" s="98"/>
      <c r="K53" s="98"/>
      <c r="L53" s="99"/>
      <c r="M53" s="100"/>
      <c r="N53" s="50"/>
      <c r="O53" s="51"/>
      <c r="P53" s="52"/>
      <c r="R53" s="102"/>
    </row>
    <row r="54" s="101" customFormat="true" ht="111.75" hidden="false" customHeight="true" outlineLevel="0" collapsed="false">
      <c r="A54" s="103" t="n">
        <f aca="false">A782+1</f>
        <v>2</v>
      </c>
      <c r="B54" s="104" t="s">
        <v>94</v>
      </c>
      <c r="C54" s="105"/>
      <c r="D54" s="106" t="s">
        <v>95</v>
      </c>
      <c r="E54" s="107" t="s">
        <v>96</v>
      </c>
      <c r="F54" s="108" t="s">
        <v>97</v>
      </c>
      <c r="G54" s="109" t="n">
        <v>9785000332351</v>
      </c>
      <c r="H54" s="110" t="n">
        <v>135</v>
      </c>
      <c r="I54" s="111" t="n">
        <f aca="false">ROUND((100-$L$4)/100*H54,1)</f>
        <v>67.5</v>
      </c>
      <c r="J54" s="112" t="s">
        <v>98</v>
      </c>
      <c r="K54" s="113" t="n">
        <v>15</v>
      </c>
      <c r="L54" s="114"/>
      <c r="M54" s="99" t="n">
        <f aca="false">L54*I54</f>
        <v>0</v>
      </c>
      <c r="N54" s="51" t="n">
        <f aca="false">L54*4.05/15</f>
        <v>0</v>
      </c>
      <c r="O54" s="51" t="n">
        <f aca="false">TRUNC(L54/K54,0)*K54</f>
        <v>0</v>
      </c>
      <c r="P54" s="52" t="n">
        <f aca="false">L54-O54</f>
        <v>0</v>
      </c>
      <c r="R54" s="102"/>
    </row>
    <row r="55" s="101" customFormat="true" ht="111.75" hidden="false" customHeight="true" outlineLevel="0" collapsed="false">
      <c r="A55" s="103" t="n">
        <f aca="false">A54+1</f>
        <v>3</v>
      </c>
      <c r="B55" s="104" t="s">
        <v>94</v>
      </c>
      <c r="C55" s="105"/>
      <c r="D55" s="106" t="s">
        <v>99</v>
      </c>
      <c r="E55" s="107" t="s">
        <v>96</v>
      </c>
      <c r="F55" s="108" t="s">
        <v>97</v>
      </c>
      <c r="G55" s="109" t="n">
        <v>9785000332474</v>
      </c>
      <c r="H55" s="110" t="n">
        <v>135</v>
      </c>
      <c r="I55" s="111" t="n">
        <f aca="false">ROUND((100-$L$4)/100*H55,1)</f>
        <v>67.5</v>
      </c>
      <c r="J55" s="112" t="s">
        <v>98</v>
      </c>
      <c r="K55" s="113" t="n">
        <v>15</v>
      </c>
      <c r="L55" s="114"/>
      <c r="M55" s="99" t="n">
        <f aca="false">L55*I55</f>
        <v>0</v>
      </c>
      <c r="N55" s="51" t="n">
        <f aca="false">L55*4.05/15</f>
        <v>0</v>
      </c>
      <c r="O55" s="51" t="n">
        <f aca="false">TRUNC(L55/K55,0)*K55</f>
        <v>0</v>
      </c>
      <c r="P55" s="52" t="n">
        <f aca="false">L55-O55</f>
        <v>0</v>
      </c>
      <c r="R55" s="102"/>
    </row>
    <row r="56" s="101" customFormat="true" ht="111.75" hidden="false" customHeight="true" outlineLevel="0" collapsed="false">
      <c r="A56" s="103" t="n">
        <f aca="false">A55+1</f>
        <v>4</v>
      </c>
      <c r="B56" s="104" t="s">
        <v>94</v>
      </c>
      <c r="C56" s="105"/>
      <c r="D56" s="106" t="s">
        <v>100</v>
      </c>
      <c r="E56" s="107" t="s">
        <v>96</v>
      </c>
      <c r="F56" s="108" t="s">
        <v>101</v>
      </c>
      <c r="G56" s="109" t="n">
        <v>9785000334270</v>
      </c>
      <c r="H56" s="110" t="n">
        <v>135</v>
      </c>
      <c r="I56" s="111" t="n">
        <f aca="false">ROUND((100-$L$4)/100*H56,1)</f>
        <v>67.5</v>
      </c>
      <c r="J56" s="112"/>
      <c r="K56" s="113" t="n">
        <v>15</v>
      </c>
      <c r="L56" s="114"/>
      <c r="M56" s="99" t="n">
        <f aca="false">L56*I56</f>
        <v>0</v>
      </c>
      <c r="N56" s="51" t="n">
        <f aca="false">L56*4.05/15</f>
        <v>0</v>
      </c>
      <c r="O56" s="51" t="n">
        <f aca="false">TRUNC(L56/K56,0)*K56</f>
        <v>0</v>
      </c>
      <c r="P56" s="52" t="n">
        <f aca="false">L56-O56</f>
        <v>0</v>
      </c>
      <c r="R56" s="102"/>
    </row>
    <row r="57" s="101" customFormat="true" ht="111.75" hidden="false" customHeight="true" outlineLevel="0" collapsed="false">
      <c r="A57" s="103" t="n">
        <f aca="false">A56+1</f>
        <v>5</v>
      </c>
      <c r="B57" s="104" t="s">
        <v>94</v>
      </c>
      <c r="C57" s="105"/>
      <c r="D57" s="106" t="s">
        <v>102</v>
      </c>
      <c r="E57" s="107" t="s">
        <v>96</v>
      </c>
      <c r="F57" s="108" t="s">
        <v>103</v>
      </c>
      <c r="G57" s="109" t="n">
        <v>9785000333068</v>
      </c>
      <c r="H57" s="110" t="n">
        <v>135</v>
      </c>
      <c r="I57" s="111" t="n">
        <f aca="false">ROUND((100-$L$4)/100*H57,1)</f>
        <v>67.5</v>
      </c>
      <c r="J57" s="112" t="s">
        <v>104</v>
      </c>
      <c r="K57" s="113" t="n">
        <v>15</v>
      </c>
      <c r="L57" s="114"/>
      <c r="M57" s="99" t="n">
        <f aca="false">L57*I57</f>
        <v>0</v>
      </c>
      <c r="N57" s="51" t="n">
        <f aca="false">L57*4.05/15</f>
        <v>0</v>
      </c>
      <c r="O57" s="51" t="n">
        <f aca="false">TRUNC(L57/K57,0)*K57</f>
        <v>0</v>
      </c>
      <c r="P57" s="52" t="n">
        <f aca="false">L57-O57</f>
        <v>0</v>
      </c>
      <c r="R57" s="102"/>
    </row>
    <row r="58" s="1" customFormat="true" ht="86.25" hidden="false" customHeight="true" outlineLevel="0" collapsed="false">
      <c r="A58" s="115" t="s">
        <v>105</v>
      </c>
      <c r="B58" s="115"/>
      <c r="C58" s="115"/>
      <c r="D58" s="115"/>
      <c r="E58" s="116"/>
      <c r="F58" s="98" t="s">
        <v>106</v>
      </c>
      <c r="G58" s="98"/>
      <c r="H58" s="98"/>
      <c r="I58" s="98"/>
      <c r="J58" s="98"/>
      <c r="K58" s="98"/>
      <c r="L58" s="117"/>
      <c r="M58" s="99"/>
      <c r="N58" s="51"/>
      <c r="O58" s="51"/>
      <c r="P58" s="52"/>
      <c r="R58" s="51"/>
    </row>
    <row r="59" s="1" customFormat="true" ht="111.75" hidden="false" customHeight="true" outlineLevel="0" collapsed="false">
      <c r="A59" s="118" t="n">
        <v>1</v>
      </c>
      <c r="B59" s="104" t="s">
        <v>107</v>
      </c>
      <c r="C59" s="119"/>
      <c r="D59" s="120" t="s">
        <v>108</v>
      </c>
      <c r="E59" s="107" t="s">
        <v>96</v>
      </c>
      <c r="F59" s="108" t="s">
        <v>109</v>
      </c>
      <c r="G59" s="109" t="n">
        <v>9785912828614</v>
      </c>
      <c r="H59" s="110" t="n">
        <v>16</v>
      </c>
      <c r="I59" s="111" t="n">
        <f aca="false">ROUND((100-$L$4)/100*H59,1)</f>
        <v>8</v>
      </c>
      <c r="J59" s="112" t="s">
        <v>98</v>
      </c>
      <c r="K59" s="121" t="s">
        <v>110</v>
      </c>
      <c r="L59" s="114"/>
      <c r="M59" s="99" t="n">
        <f aca="false">I59*L59</f>
        <v>0</v>
      </c>
      <c r="N59" s="51" t="n">
        <f aca="false">L59*3.92/80</f>
        <v>0</v>
      </c>
      <c r="O59" s="51" t="e">
        <f aca="false">TRUNC(L59/K59,0)*K59</f>
        <v>#VALUE!</v>
      </c>
      <c r="P59" s="52" t="e">
        <f aca="false">L59-O59</f>
        <v>#VALUE!</v>
      </c>
      <c r="R59" s="51"/>
    </row>
    <row r="60" s="1" customFormat="true" ht="111.75" hidden="false" customHeight="true" outlineLevel="0" collapsed="false">
      <c r="A60" s="103" t="n">
        <f aca="false">A59+1</f>
        <v>2</v>
      </c>
      <c r="B60" s="104" t="s">
        <v>107</v>
      </c>
      <c r="C60" s="119"/>
      <c r="D60" s="106" t="s">
        <v>111</v>
      </c>
      <c r="E60" s="107" t="s">
        <v>96</v>
      </c>
      <c r="F60" s="108" t="s">
        <v>112</v>
      </c>
      <c r="G60" s="109" t="n">
        <v>9785912828522</v>
      </c>
      <c r="H60" s="110" t="n">
        <v>16</v>
      </c>
      <c r="I60" s="111" t="n">
        <f aca="false">ROUND((100-$L$4)/100*H60,1)</f>
        <v>8</v>
      </c>
      <c r="J60" s="112" t="s">
        <v>98</v>
      </c>
      <c r="K60" s="121" t="s">
        <v>113</v>
      </c>
      <c r="L60" s="68"/>
      <c r="M60" s="99" t="n">
        <f aca="false">I60*L60</f>
        <v>0</v>
      </c>
      <c r="N60" s="51" t="n">
        <f aca="false">L60*3.92/80</f>
        <v>0</v>
      </c>
      <c r="O60" s="51" t="e">
        <f aca="false">TRUNC(L60/K60,0)*K60</f>
        <v>#VALUE!</v>
      </c>
      <c r="P60" s="52" t="e">
        <f aca="false">L60-O60</f>
        <v>#VALUE!</v>
      </c>
      <c r="R60" s="51"/>
    </row>
    <row r="61" s="1" customFormat="true" ht="111.75" hidden="false" customHeight="true" outlineLevel="0" collapsed="false">
      <c r="A61" s="103" t="n">
        <f aca="false">A60+1</f>
        <v>3</v>
      </c>
      <c r="B61" s="104" t="s">
        <v>107</v>
      </c>
      <c r="C61" s="119"/>
      <c r="D61" s="120" t="s">
        <v>114</v>
      </c>
      <c r="E61" s="107" t="s">
        <v>96</v>
      </c>
      <c r="F61" s="108" t="s">
        <v>109</v>
      </c>
      <c r="G61" s="109" t="n">
        <v>9785912827013</v>
      </c>
      <c r="H61" s="110" t="n">
        <v>16</v>
      </c>
      <c r="I61" s="111" t="n">
        <f aca="false">ROUND((100-$L$4)/100*H61,1)</f>
        <v>8</v>
      </c>
      <c r="J61" s="112" t="s">
        <v>98</v>
      </c>
      <c r="K61" s="121" t="s">
        <v>110</v>
      </c>
      <c r="L61" s="68"/>
      <c r="M61" s="99" t="n">
        <f aca="false">I61*L61</f>
        <v>0</v>
      </c>
      <c r="N61" s="51" t="n">
        <f aca="false">L61*3.92/80</f>
        <v>0</v>
      </c>
      <c r="O61" s="51" t="e">
        <f aca="false">TRUNC(L61/K61,0)*K61</f>
        <v>#VALUE!</v>
      </c>
      <c r="P61" s="52" t="e">
        <f aca="false">L806-O61</f>
        <v>#VALUE!</v>
      </c>
      <c r="R61" s="51"/>
    </row>
    <row r="62" s="1" customFormat="true" ht="111.75" hidden="false" customHeight="true" outlineLevel="0" collapsed="false">
      <c r="A62" s="103" t="n">
        <f aca="false">A61+1</f>
        <v>4</v>
      </c>
      <c r="B62" s="104" t="s">
        <v>107</v>
      </c>
      <c r="C62" s="119"/>
      <c r="D62" s="120" t="s">
        <v>115</v>
      </c>
      <c r="E62" s="107" t="s">
        <v>96</v>
      </c>
      <c r="F62" s="108" t="s">
        <v>109</v>
      </c>
      <c r="G62" s="109" t="n">
        <v>9785912828621</v>
      </c>
      <c r="H62" s="110" t="n">
        <v>16</v>
      </c>
      <c r="I62" s="111" t="n">
        <f aca="false">ROUND((100-$L$4)/100*H62,1)</f>
        <v>8</v>
      </c>
      <c r="J62" s="112" t="s">
        <v>98</v>
      </c>
      <c r="K62" s="121" t="s">
        <v>113</v>
      </c>
      <c r="L62" s="68"/>
      <c r="M62" s="99" t="n">
        <f aca="false">I62*L62</f>
        <v>0</v>
      </c>
      <c r="N62" s="51" t="n">
        <f aca="false">L62*3.92/80</f>
        <v>0</v>
      </c>
      <c r="O62" s="51" t="e">
        <f aca="false">TRUNC(L62/K62,0)*K62</f>
        <v>#VALUE!</v>
      </c>
      <c r="P62" s="52" t="e">
        <f aca="false">L807-O62</f>
        <v>#VALUE!</v>
      </c>
      <c r="R62" s="51"/>
    </row>
    <row r="63" s="1" customFormat="true" ht="111.75" hidden="false" customHeight="true" outlineLevel="0" collapsed="false">
      <c r="A63" s="103" t="n">
        <f aca="false">A62+1</f>
        <v>5</v>
      </c>
      <c r="B63" s="104" t="s">
        <v>107</v>
      </c>
      <c r="C63" s="119"/>
      <c r="D63" s="120" t="s">
        <v>116</v>
      </c>
      <c r="E63" s="107" t="s">
        <v>96</v>
      </c>
      <c r="F63" s="108" t="s">
        <v>109</v>
      </c>
      <c r="G63" s="109" t="n">
        <v>9785912828546</v>
      </c>
      <c r="H63" s="110" t="n">
        <v>16</v>
      </c>
      <c r="I63" s="111" t="n">
        <f aca="false">ROUND((100-$L$4)/100*H63,1)</f>
        <v>8</v>
      </c>
      <c r="J63" s="112" t="s">
        <v>98</v>
      </c>
      <c r="K63" s="121" t="s">
        <v>110</v>
      </c>
      <c r="L63" s="68"/>
      <c r="M63" s="99" t="n">
        <f aca="false">I63*L63</f>
        <v>0</v>
      </c>
      <c r="N63" s="51" t="n">
        <f aca="false">L63*3.92/80</f>
        <v>0</v>
      </c>
      <c r="O63" s="51" t="e">
        <f aca="false">TRUNC(L63/K63,0)*K63</f>
        <v>#VALUE!</v>
      </c>
      <c r="P63" s="52" t="e">
        <f aca="false">L808-O63</f>
        <v>#VALUE!</v>
      </c>
      <c r="R63" s="51"/>
    </row>
    <row r="64" s="1" customFormat="true" ht="111.75" hidden="false" customHeight="true" outlineLevel="0" collapsed="false">
      <c r="A64" s="103" t="n">
        <f aca="false">A63+1</f>
        <v>6</v>
      </c>
      <c r="B64" s="104" t="s">
        <v>107</v>
      </c>
      <c r="C64" s="119"/>
      <c r="D64" s="120" t="s">
        <v>117</v>
      </c>
      <c r="E64" s="107" t="s">
        <v>96</v>
      </c>
      <c r="F64" s="108" t="s">
        <v>112</v>
      </c>
      <c r="G64" s="109" t="n">
        <v>9785912828515</v>
      </c>
      <c r="H64" s="110" t="n">
        <v>16</v>
      </c>
      <c r="I64" s="111" t="n">
        <f aca="false">ROUND((100-$L$4)/100*H64,1)</f>
        <v>8</v>
      </c>
      <c r="J64" s="83"/>
      <c r="K64" s="121" t="s">
        <v>118</v>
      </c>
      <c r="L64" s="68"/>
      <c r="M64" s="99" t="n">
        <f aca="false">I64*L64</f>
        <v>0</v>
      </c>
      <c r="N64" s="51" t="n">
        <f aca="false">L62*3.92/80</f>
        <v>0</v>
      </c>
      <c r="O64" s="51" t="e">
        <f aca="false">TRUNC(L62/K62,0)*K62</f>
        <v>#VALUE!</v>
      </c>
      <c r="P64" s="52" t="e">
        <f aca="false">L62-O64</f>
        <v>#VALUE!</v>
      </c>
      <c r="R64" s="51"/>
    </row>
    <row r="65" s="1" customFormat="true" ht="111.75" hidden="false" customHeight="true" outlineLevel="0" collapsed="false">
      <c r="A65" s="103" t="n">
        <f aca="false">A64+1</f>
        <v>7</v>
      </c>
      <c r="B65" s="104" t="s">
        <v>107</v>
      </c>
      <c r="C65" s="119"/>
      <c r="D65" s="120" t="s">
        <v>119</v>
      </c>
      <c r="E65" s="107" t="s">
        <v>96</v>
      </c>
      <c r="F65" s="108" t="s">
        <v>112</v>
      </c>
      <c r="G65" s="109" t="n">
        <v>9785912827044</v>
      </c>
      <c r="H65" s="110" t="n">
        <v>16</v>
      </c>
      <c r="I65" s="111" t="n">
        <f aca="false">ROUND((100-$L$4)/100*H65,1)</f>
        <v>8</v>
      </c>
      <c r="J65" s="83" t="s">
        <v>98</v>
      </c>
      <c r="K65" s="121" t="s">
        <v>110</v>
      </c>
      <c r="L65" s="68"/>
      <c r="M65" s="99" t="n">
        <f aca="false">I65*L65</f>
        <v>0</v>
      </c>
      <c r="N65" s="51" t="n">
        <f aca="false">L65*3.92/80</f>
        <v>0</v>
      </c>
      <c r="O65" s="51" t="e">
        <f aca="false">TRUNC(L65/K65,0)*K65</f>
        <v>#VALUE!</v>
      </c>
      <c r="P65" s="52" t="e">
        <f aca="false">L65-O65</f>
        <v>#VALUE!</v>
      </c>
      <c r="R65" s="51"/>
    </row>
    <row r="66" s="1" customFormat="true" ht="111.75" hidden="false" customHeight="true" outlineLevel="0" collapsed="false">
      <c r="A66" s="115" t="s">
        <v>120</v>
      </c>
      <c r="B66" s="115"/>
      <c r="C66" s="115"/>
      <c r="D66" s="115"/>
      <c r="E66" s="97"/>
      <c r="F66" s="98" t="s">
        <v>121</v>
      </c>
      <c r="G66" s="98"/>
      <c r="H66" s="98"/>
      <c r="I66" s="98"/>
      <c r="J66" s="98"/>
      <c r="K66" s="98"/>
      <c r="L66" s="114"/>
      <c r="M66" s="99"/>
      <c r="N66" s="51"/>
      <c r="O66" s="51"/>
      <c r="P66" s="52"/>
      <c r="R66" s="51"/>
    </row>
    <row r="67" s="1" customFormat="true" ht="111.75" hidden="false" customHeight="true" outlineLevel="0" collapsed="false">
      <c r="A67" s="103" t="n">
        <v>1</v>
      </c>
      <c r="B67" s="104"/>
      <c r="C67" s="119"/>
      <c r="D67" s="106" t="s">
        <v>122</v>
      </c>
      <c r="E67" s="107" t="s">
        <v>96</v>
      </c>
      <c r="F67" s="108" t="s">
        <v>123</v>
      </c>
      <c r="G67" s="109" t="n">
        <v>9785912827259</v>
      </c>
      <c r="H67" s="110" t="n">
        <v>16</v>
      </c>
      <c r="I67" s="111" t="n">
        <f aca="false">ROUND((100-$L$4)/100*H67,1)</f>
        <v>8</v>
      </c>
      <c r="J67" s="112" t="s">
        <v>98</v>
      </c>
      <c r="K67" s="121" t="s">
        <v>124</v>
      </c>
      <c r="L67" s="114"/>
      <c r="M67" s="99" t="n">
        <f aca="false">I67*L67</f>
        <v>0</v>
      </c>
      <c r="N67" s="51" t="n">
        <f aca="false">L67*4.2/100</f>
        <v>0</v>
      </c>
      <c r="O67" s="51" t="e">
        <f aca="false">TRUNC(L67/K67,0)*K67</f>
        <v>#VALUE!</v>
      </c>
      <c r="P67" s="52" t="e">
        <f aca="false">L67-O67</f>
        <v>#VALUE!</v>
      </c>
      <c r="R67" s="51"/>
    </row>
    <row r="68" s="1" customFormat="true" ht="111.75" hidden="false" customHeight="true" outlineLevel="0" collapsed="false">
      <c r="A68" s="103" t="n">
        <f aca="false">A67+1</f>
        <v>2</v>
      </c>
      <c r="B68" s="104"/>
      <c r="C68" s="119"/>
      <c r="D68" s="106" t="s">
        <v>125</v>
      </c>
      <c r="E68" s="107" t="s">
        <v>96</v>
      </c>
      <c r="F68" s="108" t="s">
        <v>123</v>
      </c>
      <c r="G68" s="109" t="n">
        <v>9785912825682</v>
      </c>
      <c r="H68" s="110" t="n">
        <v>16</v>
      </c>
      <c r="I68" s="111" t="n">
        <f aca="false">ROUND((100-$L$4)/100*H68,1)</f>
        <v>8</v>
      </c>
      <c r="J68" s="103" t="s">
        <v>98</v>
      </c>
      <c r="K68" s="104" t="s">
        <v>110</v>
      </c>
      <c r="L68" s="114"/>
      <c r="M68" s="99" t="n">
        <f aca="false">I68*L68</f>
        <v>0</v>
      </c>
      <c r="N68" s="51" t="n">
        <f aca="false">L68*4.2/100</f>
        <v>0</v>
      </c>
      <c r="O68" s="51" t="e">
        <f aca="false">TRUNC(L68/K68,0)*K68</f>
        <v>#VALUE!</v>
      </c>
      <c r="P68" s="52" t="e">
        <f aca="false">L68-O68</f>
        <v>#VALUE!</v>
      </c>
      <c r="R68" s="51"/>
    </row>
    <row r="69" s="1" customFormat="true" ht="111.75" hidden="false" customHeight="true" outlineLevel="0" collapsed="false">
      <c r="A69" s="103" t="n">
        <f aca="false">A68+1</f>
        <v>3</v>
      </c>
      <c r="B69" s="104"/>
      <c r="C69" s="119"/>
      <c r="D69" s="106" t="s">
        <v>126</v>
      </c>
      <c r="E69" s="107" t="s">
        <v>96</v>
      </c>
      <c r="F69" s="108" t="s">
        <v>123</v>
      </c>
      <c r="G69" s="109" t="n">
        <v>9785912827242</v>
      </c>
      <c r="H69" s="110" t="n">
        <v>16</v>
      </c>
      <c r="I69" s="111" t="n">
        <f aca="false">ROUND((100-$L$4)/100*H69,1)</f>
        <v>8</v>
      </c>
      <c r="J69" s="103" t="s">
        <v>98</v>
      </c>
      <c r="K69" s="104" t="s">
        <v>110</v>
      </c>
      <c r="L69" s="114"/>
      <c r="M69" s="99" t="n">
        <f aca="false">I69*L69</f>
        <v>0</v>
      </c>
      <c r="N69" s="51" t="n">
        <f aca="false">L69*4.2/100</f>
        <v>0</v>
      </c>
      <c r="O69" s="51" t="e">
        <f aca="false">TRUNC(L69/K69,0)*K69</f>
        <v>#VALUE!</v>
      </c>
      <c r="P69" s="52" t="e">
        <f aca="false">L69-O69</f>
        <v>#VALUE!</v>
      </c>
      <c r="R69" s="51"/>
    </row>
    <row r="70" s="1" customFormat="true" ht="111.75" hidden="false" customHeight="true" outlineLevel="0" collapsed="false">
      <c r="A70" s="103" t="n">
        <f aca="false">A69+1</f>
        <v>4</v>
      </c>
      <c r="B70" s="104"/>
      <c r="C70" s="119"/>
      <c r="D70" s="106" t="s">
        <v>127</v>
      </c>
      <c r="E70" s="107" t="s">
        <v>96</v>
      </c>
      <c r="F70" s="108" t="s">
        <v>128</v>
      </c>
      <c r="G70" s="109" t="n">
        <v>9785912825361</v>
      </c>
      <c r="H70" s="110" t="n">
        <v>16</v>
      </c>
      <c r="I70" s="111" t="n">
        <f aca="false">ROUND((100-$L$4)/100*H70,1)</f>
        <v>8</v>
      </c>
      <c r="J70" s="103" t="s">
        <v>98</v>
      </c>
      <c r="K70" s="104" t="s">
        <v>110</v>
      </c>
      <c r="L70" s="114"/>
      <c r="M70" s="99" t="n">
        <f aca="false">I70*L70</f>
        <v>0</v>
      </c>
      <c r="N70" s="51" t="n">
        <f aca="false">L70*4.2/100</f>
        <v>0</v>
      </c>
      <c r="O70" s="51"/>
      <c r="P70" s="52"/>
      <c r="R70" s="51"/>
    </row>
    <row r="71" s="1" customFormat="true" ht="111.75" hidden="false" customHeight="true" outlineLevel="0" collapsed="false">
      <c r="A71" s="103" t="n">
        <f aca="false">A70+1</f>
        <v>5</v>
      </c>
      <c r="B71" s="104"/>
      <c r="C71" s="119"/>
      <c r="D71" s="106" t="s">
        <v>129</v>
      </c>
      <c r="E71" s="107" t="s">
        <v>96</v>
      </c>
      <c r="F71" s="108" t="s">
        <v>130</v>
      </c>
      <c r="G71" s="109" t="n">
        <v>9785912821226</v>
      </c>
      <c r="H71" s="110" t="n">
        <v>16</v>
      </c>
      <c r="I71" s="111" t="n">
        <f aca="false">ROUND((100-$L$4)/100*H71,1)</f>
        <v>8</v>
      </c>
      <c r="J71" s="103" t="s">
        <v>98</v>
      </c>
      <c r="K71" s="104" t="s">
        <v>131</v>
      </c>
      <c r="L71" s="114"/>
      <c r="M71" s="99" t="n">
        <f aca="false">I71*L71</f>
        <v>0</v>
      </c>
      <c r="N71" s="51" t="n">
        <f aca="false">L71*4.2/100</f>
        <v>0</v>
      </c>
      <c r="O71" s="51" t="e">
        <f aca="false">TRUNC(L71/K71,0)*K71</f>
        <v>#VALUE!</v>
      </c>
      <c r="P71" s="52" t="e">
        <f aca="false">L71-O71</f>
        <v>#VALUE!</v>
      </c>
      <c r="R71" s="51"/>
    </row>
    <row r="72" s="1" customFormat="true" ht="111.75" hidden="false" customHeight="true" outlineLevel="0" collapsed="false">
      <c r="A72" s="103" t="n">
        <f aca="false">A71+1</f>
        <v>6</v>
      </c>
      <c r="B72" s="104"/>
      <c r="C72" s="119"/>
      <c r="D72" s="106" t="s">
        <v>132</v>
      </c>
      <c r="E72" s="107" t="s">
        <v>96</v>
      </c>
      <c r="F72" s="108" t="s">
        <v>133</v>
      </c>
      <c r="G72" s="109" t="n">
        <v>9785912821998</v>
      </c>
      <c r="H72" s="110" t="n">
        <v>16</v>
      </c>
      <c r="I72" s="111" t="n">
        <f aca="false">ROUND((100-$L$4)/100*H72,1)</f>
        <v>8</v>
      </c>
      <c r="J72" s="103" t="s">
        <v>98</v>
      </c>
      <c r="K72" s="104" t="s">
        <v>131</v>
      </c>
      <c r="L72" s="114"/>
      <c r="M72" s="99" t="n">
        <f aca="false">I72*L72</f>
        <v>0</v>
      </c>
      <c r="N72" s="51" t="n">
        <f aca="false">L72*4.2/100</f>
        <v>0</v>
      </c>
      <c r="O72" s="51" t="e">
        <f aca="false">TRUNC(#ref!/#ref!,0)*#ref!</f>
        <v>#NAME?</v>
      </c>
      <c r="P72" s="52" t="e">
        <f aca="false">#ref!-O72</f>
        <v>#NAME?</v>
      </c>
      <c r="R72" s="51"/>
    </row>
    <row r="73" s="1" customFormat="true" ht="41.25" hidden="false" customHeight="true" outlineLevel="0" collapsed="false">
      <c r="A73" s="115" t="s">
        <v>134</v>
      </c>
      <c r="B73" s="115"/>
      <c r="C73" s="115"/>
      <c r="D73" s="115"/>
      <c r="E73" s="116"/>
      <c r="F73" s="98" t="s">
        <v>135</v>
      </c>
      <c r="G73" s="98"/>
      <c r="H73" s="98"/>
      <c r="I73" s="98"/>
      <c r="J73" s="98"/>
      <c r="K73" s="98"/>
      <c r="L73" s="117"/>
      <c r="M73" s="99"/>
      <c r="N73" s="122"/>
      <c r="O73" s="51"/>
      <c r="P73" s="52"/>
      <c r="R73" s="51"/>
    </row>
    <row r="74" s="1" customFormat="true" ht="111.75" hidden="false" customHeight="true" outlineLevel="0" collapsed="false">
      <c r="A74" s="103" t="n">
        <v>1</v>
      </c>
      <c r="B74" s="104" t="s">
        <v>136</v>
      </c>
      <c r="C74" s="119"/>
      <c r="D74" s="106" t="s">
        <v>137</v>
      </c>
      <c r="E74" s="107" t="s">
        <v>96</v>
      </c>
      <c r="F74" s="108" t="s">
        <v>138</v>
      </c>
      <c r="G74" s="109" t="n">
        <v>9785912825958</v>
      </c>
      <c r="H74" s="110" t="n">
        <v>16</v>
      </c>
      <c r="I74" s="111" t="n">
        <f aca="false">ROUND((100-$L$4)/100*H74,1)</f>
        <v>8</v>
      </c>
      <c r="J74" s="103"/>
      <c r="K74" s="104" t="s">
        <v>110</v>
      </c>
      <c r="L74" s="114"/>
      <c r="M74" s="99" t="n">
        <f aca="false">L74*I74</f>
        <v>0</v>
      </c>
      <c r="N74" s="51" t="n">
        <f aca="false">L74*4.6/80</f>
        <v>0</v>
      </c>
      <c r="O74" s="51" t="e">
        <f aca="false">TRUNC(L74/K74,0)*K74</f>
        <v>#VALUE!</v>
      </c>
      <c r="P74" s="52" t="e">
        <f aca="false">L74-O74</f>
        <v>#VALUE!</v>
      </c>
      <c r="R74" s="51"/>
    </row>
    <row r="75" s="1" customFormat="true" ht="111.75" hidden="false" customHeight="true" outlineLevel="0" collapsed="false">
      <c r="A75" s="103" t="n">
        <f aca="false">A74+1</f>
        <v>2</v>
      </c>
      <c r="B75" s="104" t="s">
        <v>136</v>
      </c>
      <c r="C75" s="119"/>
      <c r="D75" s="106" t="s">
        <v>122</v>
      </c>
      <c r="E75" s="107" t="s">
        <v>96</v>
      </c>
      <c r="F75" s="108" t="s">
        <v>138</v>
      </c>
      <c r="G75" s="109" t="n">
        <v>9785912825897</v>
      </c>
      <c r="H75" s="110" t="n">
        <v>16</v>
      </c>
      <c r="I75" s="111" t="n">
        <f aca="false">ROUND((100-$L$4)/100*H75,1)</f>
        <v>8</v>
      </c>
      <c r="J75" s="103"/>
      <c r="K75" s="104" t="s">
        <v>110</v>
      </c>
      <c r="L75" s="114"/>
      <c r="M75" s="99" t="n">
        <f aca="false">L75*I75</f>
        <v>0</v>
      </c>
      <c r="N75" s="51" t="n">
        <f aca="false">L75*4.6/80</f>
        <v>0</v>
      </c>
      <c r="O75" s="51" t="e">
        <f aca="false">TRUNC(L75/K75,0)*K75</f>
        <v>#VALUE!</v>
      </c>
      <c r="P75" s="52" t="e">
        <f aca="false">L75-O75</f>
        <v>#VALUE!</v>
      </c>
      <c r="R75" s="51"/>
    </row>
    <row r="76" s="1" customFormat="true" ht="111.75" hidden="false" customHeight="true" outlineLevel="0" collapsed="false">
      <c r="A76" s="103" t="n">
        <f aca="false">A852+1</f>
        <v>3</v>
      </c>
      <c r="B76" s="104" t="s">
        <v>136</v>
      </c>
      <c r="C76" s="119"/>
      <c r="D76" s="106" t="s">
        <v>139</v>
      </c>
      <c r="E76" s="107" t="s">
        <v>96</v>
      </c>
      <c r="F76" s="108" t="s">
        <v>138</v>
      </c>
      <c r="G76" s="109" t="n">
        <v>9785912826764</v>
      </c>
      <c r="H76" s="110" t="n">
        <v>16</v>
      </c>
      <c r="I76" s="111" t="n">
        <f aca="false">ROUND((100-$L$4)/100*H76,1)</f>
        <v>8</v>
      </c>
      <c r="J76" s="103"/>
      <c r="K76" s="104" t="s">
        <v>110</v>
      </c>
      <c r="L76" s="114"/>
      <c r="M76" s="99" t="n">
        <f aca="false">L76*I76</f>
        <v>0</v>
      </c>
      <c r="N76" s="51" t="n">
        <f aca="false">L76*4.6/80</f>
        <v>0</v>
      </c>
      <c r="O76" s="51" t="e">
        <f aca="false">TRUNC(L76/K76,0)*K76</f>
        <v>#VALUE!</v>
      </c>
      <c r="P76" s="52" t="e">
        <f aca="false">L76-O76</f>
        <v>#VALUE!</v>
      </c>
      <c r="R76" s="51"/>
    </row>
    <row r="77" s="1" customFormat="true" ht="48.75" hidden="false" customHeight="true" outlineLevel="0" collapsed="false">
      <c r="A77" s="71" t="s">
        <v>140</v>
      </c>
      <c r="B77" s="71"/>
      <c r="C77" s="71"/>
      <c r="D77" s="71"/>
      <c r="E77" s="72"/>
      <c r="F77" s="55" t="s">
        <v>141</v>
      </c>
      <c r="G77" s="55"/>
      <c r="H77" s="55"/>
      <c r="I77" s="55"/>
      <c r="J77" s="55"/>
      <c r="K77" s="55"/>
      <c r="L77" s="73"/>
      <c r="M77" s="49"/>
      <c r="O77" s="51"/>
      <c r="P77" s="52"/>
      <c r="R77" s="53" t="s">
        <v>142</v>
      </c>
    </row>
    <row r="78" s="1" customFormat="true" ht="71.25" hidden="false" customHeight="true" outlineLevel="0" collapsed="false">
      <c r="A78" s="74" t="n">
        <v>1</v>
      </c>
      <c r="B78" s="75"/>
      <c r="C78" s="80"/>
      <c r="D78" s="60" t="s">
        <v>143</v>
      </c>
      <c r="E78" s="0"/>
      <c r="F78" s="62" t="s">
        <v>144</v>
      </c>
      <c r="G78" s="63" t="n">
        <v>4673738097923</v>
      </c>
      <c r="H78" s="76" t="n">
        <v>99</v>
      </c>
      <c r="I78" s="65" t="n">
        <f aca="false">ROUND((100-$L$4)/100*H78,1)</f>
        <v>49.5</v>
      </c>
      <c r="J78" s="86" t="s">
        <v>145</v>
      </c>
      <c r="K78" s="67" t="n">
        <v>40</v>
      </c>
      <c r="L78" s="77"/>
      <c r="M78" s="49" t="n">
        <f aca="false">L78*I78</f>
        <v>0</v>
      </c>
      <c r="N78" s="50" t="n">
        <f aca="false">L78*0.095</f>
        <v>0</v>
      </c>
      <c r="R78" s="53" t="s">
        <v>142</v>
      </c>
    </row>
    <row r="79" s="1" customFormat="true" ht="105" hidden="false" customHeight="true" outlineLevel="0" collapsed="false">
      <c r="A79" s="74" t="n">
        <f aca="false">A78+1</f>
        <v>2</v>
      </c>
      <c r="B79" s="75"/>
      <c r="C79" s="80"/>
      <c r="D79" s="60" t="s">
        <v>146</v>
      </c>
      <c r="E79" s="123"/>
      <c r="F79" s="62" t="s">
        <v>147</v>
      </c>
      <c r="G79" s="63" t="n">
        <v>4673738097916</v>
      </c>
      <c r="H79" s="76" t="n">
        <v>99</v>
      </c>
      <c r="I79" s="65" t="n">
        <f aca="false">ROUND((100-$L$4)/100*H79,1)</f>
        <v>49.5</v>
      </c>
      <c r="J79" s="86" t="s">
        <v>145</v>
      </c>
      <c r="K79" s="67" t="n">
        <v>40</v>
      </c>
      <c r="L79" s="77"/>
      <c r="M79" s="49" t="n">
        <f aca="false">L79*I79</f>
        <v>0</v>
      </c>
      <c r="N79" s="50" t="n">
        <f aca="false">L79*0.095</f>
        <v>0</v>
      </c>
      <c r="O79" s="51" t="n">
        <f aca="false">TRUNC(L78/K78,0)*K78</f>
        <v>0</v>
      </c>
      <c r="P79" s="52" t="n">
        <f aca="false">L78-O79</f>
        <v>0</v>
      </c>
      <c r="R79" s="53" t="s">
        <v>142</v>
      </c>
    </row>
    <row r="80" s="1" customFormat="true" ht="69.75" hidden="false" customHeight="true" outlineLevel="0" collapsed="false">
      <c r="A80" s="74" t="n">
        <f aca="false">A79+1</f>
        <v>3</v>
      </c>
      <c r="B80" s="75"/>
      <c r="C80" s="80"/>
      <c r="D80" s="60" t="s">
        <v>148</v>
      </c>
      <c r="E80" s="123"/>
      <c r="F80" s="62" t="s">
        <v>144</v>
      </c>
      <c r="G80" s="63" t="n">
        <v>4673738097978</v>
      </c>
      <c r="H80" s="76" t="n">
        <v>99</v>
      </c>
      <c r="I80" s="65" t="n">
        <f aca="false">ROUND((100-$L$4)/100*H80,1)</f>
        <v>49.5</v>
      </c>
      <c r="J80" s="86" t="s">
        <v>145</v>
      </c>
      <c r="K80" s="67" t="n">
        <v>40</v>
      </c>
      <c r="L80" s="77"/>
      <c r="M80" s="49" t="n">
        <f aca="false">L80*I80</f>
        <v>0</v>
      </c>
      <c r="N80" s="50" t="n">
        <f aca="false">L80*0.095</f>
        <v>0</v>
      </c>
      <c r="O80" s="51" t="n">
        <f aca="false">TRUNC(L79/K79,0)*K79</f>
        <v>0</v>
      </c>
      <c r="P80" s="52" t="n">
        <f aca="false">L79-O80</f>
        <v>0</v>
      </c>
      <c r="R80" s="53" t="s">
        <v>142</v>
      </c>
    </row>
    <row r="81" s="1" customFormat="true" ht="73.5" hidden="false" customHeight="true" outlineLevel="0" collapsed="false">
      <c r="A81" s="74" t="n">
        <f aca="false">A80+1</f>
        <v>4</v>
      </c>
      <c r="B81" s="75"/>
      <c r="C81" s="80"/>
      <c r="D81" s="60" t="s">
        <v>149</v>
      </c>
      <c r="E81" s="123"/>
      <c r="F81" s="62" t="s">
        <v>144</v>
      </c>
      <c r="G81" s="63" t="n">
        <v>4673738097992</v>
      </c>
      <c r="H81" s="76" t="n">
        <v>99</v>
      </c>
      <c r="I81" s="65" t="n">
        <f aca="false">ROUND((100-$L$4)/100*H81,1)</f>
        <v>49.5</v>
      </c>
      <c r="J81" s="86" t="s">
        <v>145</v>
      </c>
      <c r="K81" s="67" t="n">
        <v>40</v>
      </c>
      <c r="L81" s="77"/>
      <c r="M81" s="49" t="n">
        <f aca="false">L81*I81</f>
        <v>0</v>
      </c>
      <c r="N81" s="50" t="n">
        <f aca="false">L81*0.095</f>
        <v>0</v>
      </c>
      <c r="O81" s="51" t="n">
        <f aca="false">TRUNC(L80/K80,0)*K80</f>
        <v>0</v>
      </c>
      <c r="P81" s="52" t="n">
        <f aca="false">L80-O81</f>
        <v>0</v>
      </c>
      <c r="R81" s="53" t="s">
        <v>142</v>
      </c>
    </row>
    <row r="82" s="1" customFormat="true" ht="84" hidden="false" customHeight="true" outlineLevel="0" collapsed="false">
      <c r="A82" s="82" t="n">
        <f aca="false">A81+1</f>
        <v>5</v>
      </c>
      <c r="B82" s="75"/>
      <c r="C82" s="80"/>
      <c r="D82" s="60" t="s">
        <v>150</v>
      </c>
      <c r="E82" s="124"/>
      <c r="F82" s="62" t="s">
        <v>144</v>
      </c>
      <c r="G82" s="63" t="n">
        <v>4673738097954</v>
      </c>
      <c r="H82" s="76" t="n">
        <v>99</v>
      </c>
      <c r="I82" s="65" t="n">
        <f aca="false">ROUND((100-$L$4)/100*H82,1)</f>
        <v>49.5</v>
      </c>
      <c r="J82" s="86" t="s">
        <v>145</v>
      </c>
      <c r="K82" s="67" t="n">
        <v>40</v>
      </c>
      <c r="L82" s="77"/>
      <c r="M82" s="49" t="n">
        <f aca="false">L82*I82</f>
        <v>0</v>
      </c>
      <c r="N82" s="51" t="n">
        <f aca="false">L82*0.095</f>
        <v>0</v>
      </c>
      <c r="O82" s="51" t="n">
        <f aca="false">TRUNC(L81/K81,0)*K81</f>
        <v>0</v>
      </c>
      <c r="P82" s="52" t="n">
        <f aca="false">L81-O82</f>
        <v>0</v>
      </c>
      <c r="Q82" s="125"/>
      <c r="R82" s="53" t="s">
        <v>142</v>
      </c>
    </row>
    <row r="83" s="1" customFormat="true" ht="111.75" hidden="false" customHeight="true" outlineLevel="0" collapsed="false">
      <c r="A83" s="82" t="n">
        <f aca="false">A82+1</f>
        <v>6</v>
      </c>
      <c r="B83" s="75"/>
      <c r="C83" s="80"/>
      <c r="D83" s="60" t="s">
        <v>151</v>
      </c>
      <c r="E83" s="124"/>
      <c r="F83" s="62" t="s">
        <v>152</v>
      </c>
      <c r="G83" s="63" t="n">
        <v>4673738097855</v>
      </c>
      <c r="H83" s="76" t="n">
        <v>99</v>
      </c>
      <c r="I83" s="65" t="n">
        <f aca="false">ROUND((100-$L$4)/100*H83,1)</f>
        <v>49.5</v>
      </c>
      <c r="J83" s="86" t="s">
        <v>145</v>
      </c>
      <c r="K83" s="67" t="n">
        <v>40</v>
      </c>
      <c r="L83" s="77"/>
      <c r="M83" s="49" t="n">
        <f aca="false">L83*I83</f>
        <v>0</v>
      </c>
      <c r="N83" s="51" t="n">
        <f aca="false">L604*3.8/100</f>
        <v>0</v>
      </c>
      <c r="O83" s="51" t="n">
        <f aca="false">TRUNC(L604/K604,0)*K604</f>
        <v>0</v>
      </c>
      <c r="P83" s="52" t="n">
        <f aca="false">L604-O83</f>
        <v>0</v>
      </c>
      <c r="Q83" s="125"/>
      <c r="R83" s="53"/>
    </row>
    <row r="84" s="1" customFormat="true" ht="111.75" hidden="false" customHeight="true" outlineLevel="0" collapsed="false">
      <c r="A84" s="82" t="n">
        <f aca="false">A83+1</f>
        <v>7</v>
      </c>
      <c r="B84" s="75"/>
      <c r="C84" s="80"/>
      <c r="D84" s="60" t="s">
        <v>153</v>
      </c>
      <c r="E84" s="123"/>
      <c r="F84" s="62" t="s">
        <v>144</v>
      </c>
      <c r="G84" s="63" t="n">
        <v>4673738097879</v>
      </c>
      <c r="H84" s="76" t="n">
        <v>99</v>
      </c>
      <c r="I84" s="65" t="n">
        <f aca="false">ROUND((100-$L$4)/100*H84,1)</f>
        <v>49.5</v>
      </c>
      <c r="J84" s="86" t="s">
        <v>145</v>
      </c>
      <c r="K84" s="67" t="n">
        <v>40</v>
      </c>
      <c r="L84" s="77"/>
      <c r="M84" s="49" t="n">
        <f aca="false">L84*I84</f>
        <v>0</v>
      </c>
      <c r="N84" s="50" t="n">
        <f aca="false">L83*0.095</f>
        <v>0</v>
      </c>
      <c r="O84" s="51" t="n">
        <f aca="false">TRUNC(L82/K82,0)*K82</f>
        <v>0</v>
      </c>
      <c r="P84" s="52" t="n">
        <f aca="false">L82-O84</f>
        <v>0</v>
      </c>
      <c r="R84" s="53"/>
    </row>
    <row r="85" s="1" customFormat="true" ht="111.75" hidden="false" customHeight="true" outlineLevel="0" collapsed="false">
      <c r="A85" s="82" t="n">
        <f aca="false">A84+1</f>
        <v>8</v>
      </c>
      <c r="B85" s="75"/>
      <c r="C85" s="80"/>
      <c r="D85" s="60" t="s">
        <v>154</v>
      </c>
      <c r="E85" s="123"/>
      <c r="F85" s="62" t="s">
        <v>147</v>
      </c>
      <c r="G85" s="63" t="n">
        <v>4673738097824</v>
      </c>
      <c r="H85" s="76" t="n">
        <v>99</v>
      </c>
      <c r="I85" s="65" t="n">
        <f aca="false">ROUND((100-$L$4)/100*H85,1)</f>
        <v>49.5</v>
      </c>
      <c r="J85" s="86" t="s">
        <v>155</v>
      </c>
      <c r="K85" s="67" t="n">
        <v>40</v>
      </c>
      <c r="L85" s="77"/>
      <c r="M85" s="49" t="n">
        <f aca="false">L85*I85</f>
        <v>0</v>
      </c>
      <c r="N85" s="50" t="n">
        <f aca="false">L85*0.095</f>
        <v>0</v>
      </c>
      <c r="O85" s="51" t="n">
        <f aca="false">TRUNC(L83/K83,0)*K83</f>
        <v>0</v>
      </c>
      <c r="P85" s="52" t="n">
        <f aca="false">L83-O85</f>
        <v>0</v>
      </c>
      <c r="R85" s="53"/>
    </row>
    <row r="86" s="1" customFormat="true" ht="51.75" hidden="false" customHeight="true" outlineLevel="0" collapsed="false">
      <c r="A86" s="71" t="s">
        <v>156</v>
      </c>
      <c r="B86" s="71"/>
      <c r="C86" s="71"/>
      <c r="D86" s="71"/>
      <c r="E86" s="72"/>
      <c r="F86" s="55" t="s">
        <v>157</v>
      </c>
      <c r="G86" s="55"/>
      <c r="H86" s="55"/>
      <c r="I86" s="55"/>
      <c r="J86" s="55"/>
      <c r="K86" s="55"/>
      <c r="L86" s="73"/>
      <c r="M86" s="49"/>
      <c r="O86" s="51" t="n">
        <f aca="false">TRUNC(L85/K85,0)*K85</f>
        <v>0</v>
      </c>
      <c r="P86" s="52" t="n">
        <f aca="false">L85-O86</f>
        <v>0</v>
      </c>
      <c r="R86" s="53" t="s">
        <v>158</v>
      </c>
    </row>
    <row r="87" s="1" customFormat="true" ht="111.75" hidden="false" customHeight="true" outlineLevel="0" collapsed="false">
      <c r="A87" s="74" t="n">
        <v>1</v>
      </c>
      <c r="B87" s="75"/>
      <c r="C87" s="80"/>
      <c r="D87" s="60" t="s">
        <v>159</v>
      </c>
      <c r="E87" s="126"/>
      <c r="F87" s="62" t="s">
        <v>160</v>
      </c>
      <c r="G87" s="63" t="n">
        <v>4673760830222</v>
      </c>
      <c r="H87" s="76" t="n">
        <v>65</v>
      </c>
      <c r="I87" s="65" t="n">
        <f aca="false">ROUND((100-$L$4)/100*H87,1)</f>
        <v>32.5</v>
      </c>
      <c r="J87" s="66" t="s">
        <v>161</v>
      </c>
      <c r="K87" s="67" t="n">
        <v>280</v>
      </c>
      <c r="L87" s="77"/>
      <c r="M87" s="49" t="n">
        <f aca="false">L87*I87</f>
        <v>0</v>
      </c>
      <c r="N87" s="50" t="n">
        <f aca="false">L87*0.045</f>
        <v>0</v>
      </c>
      <c r="R87" s="53" t="s">
        <v>158</v>
      </c>
    </row>
    <row r="88" s="1" customFormat="true" ht="111.75" hidden="false" customHeight="true" outlineLevel="0" collapsed="false">
      <c r="A88" s="74" t="n">
        <f aca="false">A87+1</f>
        <v>2</v>
      </c>
      <c r="B88" s="75"/>
      <c r="C88" s="80"/>
      <c r="D88" s="60" t="s">
        <v>162</v>
      </c>
      <c r="E88" s="72"/>
      <c r="F88" s="62" t="s">
        <v>160</v>
      </c>
      <c r="G88" s="63" t="n">
        <v>4673738097701</v>
      </c>
      <c r="H88" s="76" t="n">
        <v>65</v>
      </c>
      <c r="I88" s="65" t="n">
        <f aca="false">ROUND((100-$L$4)/100*H88,1)</f>
        <v>32.5</v>
      </c>
      <c r="J88" s="66" t="s">
        <v>163</v>
      </c>
      <c r="K88" s="67" t="n">
        <v>280</v>
      </c>
      <c r="L88" s="77"/>
      <c r="M88" s="49" t="n">
        <f aca="false">L88*I88</f>
        <v>0</v>
      </c>
      <c r="N88" s="50" t="n">
        <f aca="false">L88*0.045</f>
        <v>0</v>
      </c>
      <c r="O88" s="51" t="n">
        <f aca="false">TRUNC(L87/K87,0)*K87</f>
        <v>0</v>
      </c>
      <c r="P88" s="52" t="n">
        <f aca="false">L87-O88</f>
        <v>0</v>
      </c>
      <c r="R88" s="53" t="s">
        <v>158</v>
      </c>
    </row>
    <row r="89" s="1" customFormat="true" ht="111.75" hidden="false" customHeight="true" outlineLevel="0" collapsed="false">
      <c r="A89" s="74" t="n">
        <f aca="false">A88+1</f>
        <v>3</v>
      </c>
      <c r="B89" s="75"/>
      <c r="C89" s="80"/>
      <c r="D89" s="60" t="s">
        <v>164</v>
      </c>
      <c r="E89" s="72"/>
      <c r="F89" s="62" t="s">
        <v>160</v>
      </c>
      <c r="G89" s="63" t="n">
        <v>4673738097695</v>
      </c>
      <c r="H89" s="76" t="n">
        <v>65</v>
      </c>
      <c r="I89" s="65" t="n">
        <f aca="false">ROUND((100-$L$4)/100*H89,1)</f>
        <v>32.5</v>
      </c>
      <c r="J89" s="66" t="s">
        <v>163</v>
      </c>
      <c r="K89" s="67" t="n">
        <v>280</v>
      </c>
      <c r="L89" s="77"/>
      <c r="M89" s="49" t="n">
        <f aca="false">L89*I89</f>
        <v>0</v>
      </c>
      <c r="N89" s="50" t="n">
        <f aca="false">L89*0.045</f>
        <v>0</v>
      </c>
      <c r="O89" s="51" t="n">
        <f aca="false">TRUNC(L88/K88,0)*K88</f>
        <v>0</v>
      </c>
      <c r="P89" s="52" t="n">
        <f aca="false">L88-O89</f>
        <v>0</v>
      </c>
      <c r="R89" s="53"/>
    </row>
    <row r="90" s="1" customFormat="true" ht="93.75" hidden="false" customHeight="true" outlineLevel="0" collapsed="false">
      <c r="A90" s="74" t="n">
        <f aca="false">A89+1</f>
        <v>4</v>
      </c>
      <c r="B90" s="75"/>
      <c r="C90" s="80"/>
      <c r="D90" s="60" t="s">
        <v>165</v>
      </c>
      <c r="E90" s="72"/>
      <c r="F90" s="62" t="s">
        <v>160</v>
      </c>
      <c r="G90" s="63" t="n">
        <v>4673738097688</v>
      </c>
      <c r="H90" s="76" t="n">
        <v>65</v>
      </c>
      <c r="I90" s="65" t="n">
        <f aca="false">ROUND((100-$L$4)/100*H90,1)</f>
        <v>32.5</v>
      </c>
      <c r="J90" s="66" t="s">
        <v>163</v>
      </c>
      <c r="K90" s="67" t="n">
        <v>280</v>
      </c>
      <c r="L90" s="77"/>
      <c r="M90" s="49" t="n">
        <f aca="false">L90*I90</f>
        <v>0</v>
      </c>
      <c r="N90" s="50" t="n">
        <f aca="false">L90*0.045</f>
        <v>0</v>
      </c>
      <c r="O90" s="51" t="n">
        <f aca="false">TRUNC(L89/K89,0)*K89</f>
        <v>0</v>
      </c>
      <c r="P90" s="52" t="n">
        <f aca="false">L89-O90</f>
        <v>0</v>
      </c>
      <c r="R90" s="81"/>
    </row>
    <row r="91" s="132" customFormat="true" ht="42" hidden="false" customHeight="true" outlineLevel="0" collapsed="false">
      <c r="A91" s="127" t="s">
        <v>166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8"/>
      <c r="M91" s="129"/>
      <c r="N91" s="130"/>
      <c r="O91" s="51" t="n">
        <f aca="false">TRUNC(L90/K90,0)*K90</f>
        <v>0</v>
      </c>
      <c r="P91" s="52" t="n">
        <f aca="false">L90-O91</f>
        <v>0</v>
      </c>
      <c r="Q91" s="131"/>
      <c r="R91" s="81"/>
    </row>
    <row r="92" s="132" customFormat="true" ht="39" hidden="false" customHeight="true" outlineLevel="0" collapsed="false">
      <c r="A92" s="133" t="s">
        <v>167</v>
      </c>
      <c r="B92" s="133"/>
      <c r="C92" s="133"/>
      <c r="D92" s="133"/>
      <c r="E92" s="133"/>
      <c r="F92" s="133"/>
      <c r="G92" s="133"/>
      <c r="H92" s="133"/>
      <c r="I92" s="133"/>
      <c r="J92" s="133"/>
      <c r="K92" s="134"/>
      <c r="L92" s="135"/>
      <c r="M92" s="136"/>
      <c r="N92" s="137"/>
      <c r="O92" s="51"/>
      <c r="P92" s="51"/>
      <c r="Q92" s="138"/>
      <c r="R92" s="139" t="s">
        <v>168</v>
      </c>
      <c r="S92" s="140"/>
    </row>
    <row r="93" s="1" customFormat="true" ht="84.75" hidden="false" customHeight="true" outlineLevel="0" collapsed="false">
      <c r="A93" s="141" t="s">
        <v>169</v>
      </c>
      <c r="B93" s="141"/>
      <c r="C93" s="141"/>
      <c r="D93" s="141"/>
      <c r="E93" s="142"/>
      <c r="F93" s="143" t="s">
        <v>170</v>
      </c>
      <c r="G93" s="143"/>
      <c r="H93" s="143"/>
      <c r="I93" s="143"/>
      <c r="J93" s="143"/>
      <c r="K93" s="143"/>
      <c r="L93" s="73"/>
      <c r="M93" s="49"/>
      <c r="N93" s="144"/>
      <c r="O93" s="95"/>
      <c r="P93" s="145"/>
      <c r="Q93" s="146"/>
      <c r="R93" s="147" t="s">
        <v>168</v>
      </c>
    </row>
    <row r="94" s="1" customFormat="true" ht="111.75" hidden="false" customHeight="true" outlineLevel="0" collapsed="false">
      <c r="A94" s="82" t="n">
        <v>1</v>
      </c>
      <c r="B94" s="75" t="s">
        <v>171</v>
      </c>
      <c r="C94" s="148"/>
      <c r="D94" s="60" t="s">
        <v>172</v>
      </c>
      <c r="E94" s="123"/>
      <c r="F94" s="62" t="s">
        <v>173</v>
      </c>
      <c r="G94" s="63" t="n">
        <v>9785912828881</v>
      </c>
      <c r="H94" s="149" t="n">
        <v>120</v>
      </c>
      <c r="I94" s="150" t="n">
        <f aca="false">ROUND((100-$L$4)/100*H94,1)</f>
        <v>60</v>
      </c>
      <c r="J94" s="83" t="s">
        <v>174</v>
      </c>
      <c r="K94" s="67" t="n">
        <v>25</v>
      </c>
      <c r="L94" s="68"/>
      <c r="M94" s="49" t="n">
        <f aca="false">L94*I94</f>
        <v>0</v>
      </c>
      <c r="N94" s="151" t="n">
        <f aca="false">L94*2.75/25</f>
        <v>0</v>
      </c>
      <c r="O94" s="95" t="n">
        <f aca="false">TRUNC(L94/K94,0)*K94</f>
        <v>0</v>
      </c>
      <c r="P94" s="152" t="n">
        <f aca="false">L94-O94</f>
        <v>0</v>
      </c>
      <c r="R94" s="139" t="s">
        <v>168</v>
      </c>
      <c r="S94" s="146"/>
    </row>
    <row r="95" s="1" customFormat="true" ht="111.75" hidden="false" customHeight="true" outlineLevel="0" collapsed="false">
      <c r="A95" s="82" t="n">
        <f aca="false">A94+1</f>
        <v>2</v>
      </c>
      <c r="B95" s="75" t="s">
        <v>171</v>
      </c>
      <c r="C95" s="148"/>
      <c r="D95" s="60" t="s">
        <v>175</v>
      </c>
      <c r="E95" s="153"/>
      <c r="F95" s="62" t="s">
        <v>176</v>
      </c>
      <c r="G95" s="63" t="n">
        <v>9785000335468</v>
      </c>
      <c r="H95" s="149" t="n">
        <v>120</v>
      </c>
      <c r="I95" s="150" t="n">
        <f aca="false">ROUND((100-$L$4)/100*H95,1)</f>
        <v>60</v>
      </c>
      <c r="J95" s="83" t="s">
        <v>174</v>
      </c>
      <c r="K95" s="67" t="n">
        <v>25</v>
      </c>
      <c r="L95" s="114"/>
      <c r="M95" s="49" t="n">
        <f aca="false">L95*I95</f>
        <v>0</v>
      </c>
      <c r="N95" s="151" t="n">
        <f aca="false">L95*2.75/25</f>
        <v>0</v>
      </c>
      <c r="O95" s="95" t="n">
        <f aca="false">TRUNC(L95/K95,0)*K95</f>
        <v>0</v>
      </c>
      <c r="P95" s="152" t="n">
        <f aca="false">L95-O95</f>
        <v>0</v>
      </c>
      <c r="Q95" s="146"/>
      <c r="R95" s="154" t="s">
        <v>168</v>
      </c>
      <c r="S95" s="146"/>
    </row>
    <row r="96" s="1" customFormat="true" ht="111.75" hidden="false" customHeight="true" outlineLevel="0" collapsed="false">
      <c r="A96" s="82" t="n">
        <f aca="false">A95+1</f>
        <v>3</v>
      </c>
      <c r="B96" s="75" t="s">
        <v>171</v>
      </c>
      <c r="C96" s="148"/>
      <c r="D96" s="60" t="s">
        <v>177</v>
      </c>
      <c r="E96" s="123"/>
      <c r="F96" s="62" t="s">
        <v>176</v>
      </c>
      <c r="G96" s="63" t="n">
        <v>9785000335277</v>
      </c>
      <c r="H96" s="149" t="n">
        <v>120</v>
      </c>
      <c r="I96" s="150" t="n">
        <f aca="false">ROUND((100-$L$4)/100*H96,1)</f>
        <v>60</v>
      </c>
      <c r="J96" s="83" t="s">
        <v>174</v>
      </c>
      <c r="K96" s="67" t="n">
        <v>25</v>
      </c>
      <c r="L96" s="68"/>
      <c r="M96" s="49" t="n">
        <f aca="false">L96*I96</f>
        <v>0</v>
      </c>
      <c r="N96" s="151" t="n">
        <f aca="false">L96*2.75/25</f>
        <v>0</v>
      </c>
      <c r="O96" s="95" t="n">
        <f aca="false">TRUNC(L96/K96,0)*K96</f>
        <v>0</v>
      </c>
      <c r="P96" s="152" t="n">
        <f aca="false">L96-O96</f>
        <v>0</v>
      </c>
      <c r="Q96" s="146"/>
      <c r="R96" s="154" t="s">
        <v>168</v>
      </c>
      <c r="S96" s="146"/>
    </row>
    <row r="97" s="1" customFormat="true" ht="111.75" hidden="false" customHeight="true" outlineLevel="0" collapsed="false">
      <c r="A97" s="82" t="n">
        <f aca="false">A96+1</f>
        <v>4</v>
      </c>
      <c r="B97" s="75" t="s">
        <v>171</v>
      </c>
      <c r="C97" s="148"/>
      <c r="D97" s="60" t="s">
        <v>178</v>
      </c>
      <c r="E97" s="155"/>
      <c r="F97" s="62" t="s">
        <v>176</v>
      </c>
      <c r="G97" s="63" t="n">
        <v>9785000335284</v>
      </c>
      <c r="H97" s="149" t="n">
        <v>120</v>
      </c>
      <c r="I97" s="150" t="n">
        <f aca="false">ROUND((100-$L$4)/100*H97,1)</f>
        <v>60</v>
      </c>
      <c r="J97" s="83" t="s">
        <v>174</v>
      </c>
      <c r="K97" s="67" t="n">
        <v>25</v>
      </c>
      <c r="L97" s="114"/>
      <c r="M97" s="49" t="n">
        <f aca="false">L97*I97</f>
        <v>0</v>
      </c>
      <c r="N97" s="151" t="n">
        <f aca="false">L97*2.75/25</f>
        <v>0</v>
      </c>
      <c r="O97" s="95" t="n">
        <f aca="false">TRUNC(L97/K97,0)*K97</f>
        <v>0</v>
      </c>
      <c r="P97" s="152" t="n">
        <f aca="false">L97-O97</f>
        <v>0</v>
      </c>
      <c r="Q97" s="146"/>
      <c r="R97" s="154" t="s">
        <v>168</v>
      </c>
      <c r="S97" s="146"/>
    </row>
    <row r="98" s="1" customFormat="true" ht="111.75" hidden="false" customHeight="true" outlineLevel="0" collapsed="false">
      <c r="A98" s="82" t="n">
        <f aca="false">A97+1</f>
        <v>5</v>
      </c>
      <c r="B98" s="75" t="s">
        <v>171</v>
      </c>
      <c r="C98" s="148"/>
      <c r="D98" s="60" t="s">
        <v>179</v>
      </c>
      <c r="E98" s="123"/>
      <c r="F98" s="62" t="s">
        <v>176</v>
      </c>
      <c r="G98" s="63" t="n">
        <v>9785912828874</v>
      </c>
      <c r="H98" s="149" t="n">
        <v>120</v>
      </c>
      <c r="I98" s="150" t="n">
        <f aca="false">ROUND((100-$L$4)/100*H98,1)</f>
        <v>60</v>
      </c>
      <c r="J98" s="83" t="s">
        <v>174</v>
      </c>
      <c r="K98" s="67" t="n">
        <v>25</v>
      </c>
      <c r="L98" s="68"/>
      <c r="M98" s="49" t="n">
        <f aca="false">L98*I98</f>
        <v>0</v>
      </c>
      <c r="N98" s="151" t="n">
        <f aca="false">L98*2.75/25</f>
        <v>0</v>
      </c>
      <c r="O98" s="95" t="n">
        <f aca="false">TRUNC(L98/K98,0)*K98</f>
        <v>0</v>
      </c>
      <c r="P98" s="152" t="n">
        <f aca="false">L98-O98</f>
        <v>0</v>
      </c>
      <c r="Q98" s="146"/>
      <c r="R98" s="154" t="s">
        <v>168</v>
      </c>
      <c r="S98" s="146"/>
    </row>
    <row r="99" s="1" customFormat="true" ht="111.75" hidden="false" customHeight="true" outlineLevel="0" collapsed="false">
      <c r="A99" s="82" t="n">
        <f aca="false">A98+1</f>
        <v>6</v>
      </c>
      <c r="B99" s="75" t="s">
        <v>171</v>
      </c>
      <c r="C99" s="148"/>
      <c r="D99" s="60" t="s">
        <v>180</v>
      </c>
      <c r="E99" s="156"/>
      <c r="F99" s="62" t="s">
        <v>181</v>
      </c>
      <c r="G99" s="63" t="n">
        <v>9785000335451</v>
      </c>
      <c r="H99" s="149" t="n">
        <v>120</v>
      </c>
      <c r="I99" s="150" t="n">
        <f aca="false">ROUND((100-$L$4)/100*H99,1)</f>
        <v>60</v>
      </c>
      <c r="J99" s="83" t="s">
        <v>174</v>
      </c>
      <c r="K99" s="67" t="n">
        <v>25</v>
      </c>
      <c r="L99" s="114"/>
      <c r="M99" s="49" t="n">
        <f aca="false">L99*I99</f>
        <v>0</v>
      </c>
      <c r="N99" s="151" t="n">
        <f aca="false">L99*2.75/25</f>
        <v>0</v>
      </c>
      <c r="O99" s="95" t="n">
        <f aca="false">TRUNC(L99/K99,0)*K99</f>
        <v>0</v>
      </c>
      <c r="P99" s="152" t="n">
        <f aca="false">L99-O99</f>
        <v>0</v>
      </c>
      <c r="Q99" s="146"/>
      <c r="R99" s="154" t="s">
        <v>168</v>
      </c>
      <c r="S99" s="146"/>
    </row>
    <row r="100" s="132" customFormat="true" ht="111.75" hidden="false" customHeight="true" outlineLevel="0" collapsed="false">
      <c r="A100" s="82" t="n">
        <f aca="false">A99+1</f>
        <v>7</v>
      </c>
      <c r="B100" s="75" t="s">
        <v>171</v>
      </c>
      <c r="C100" s="148"/>
      <c r="D100" s="60" t="s">
        <v>182</v>
      </c>
      <c r="E100" s="123"/>
      <c r="F100" s="62" t="s">
        <v>183</v>
      </c>
      <c r="G100" s="63" t="n">
        <v>9785912828867</v>
      </c>
      <c r="H100" s="149" t="n">
        <v>120</v>
      </c>
      <c r="I100" s="150" t="n">
        <f aca="false">ROUND((100-$L$4)/100*H100,1)</f>
        <v>60</v>
      </c>
      <c r="J100" s="83" t="s">
        <v>174</v>
      </c>
      <c r="K100" s="67" t="n">
        <v>25</v>
      </c>
      <c r="L100" s="114"/>
      <c r="M100" s="157" t="n">
        <f aca="false">L100*I100</f>
        <v>0</v>
      </c>
      <c r="N100" s="158" t="n">
        <f aca="false">L100*2.75/25</f>
        <v>0</v>
      </c>
      <c r="O100" s="95" t="n">
        <f aca="false">TRUNC(L100/K100,0)*K100</f>
        <v>0</v>
      </c>
      <c r="P100" s="152" t="n">
        <f aca="false">L100-O100</f>
        <v>0</v>
      </c>
      <c r="Q100" s="140"/>
      <c r="R100" s="154"/>
      <c r="S100" s="140"/>
    </row>
    <row r="101" s="132" customFormat="true" ht="111.75" hidden="false" customHeight="true" outlineLevel="0" collapsed="false">
      <c r="A101" s="82" t="n">
        <f aca="false">A100+1</f>
        <v>8</v>
      </c>
      <c r="B101" s="75" t="s">
        <v>171</v>
      </c>
      <c r="C101" s="148"/>
      <c r="D101" s="60" t="s">
        <v>184</v>
      </c>
      <c r="E101" s="159"/>
      <c r="F101" s="62" t="s">
        <v>185</v>
      </c>
      <c r="G101" s="63" t="n">
        <v>9785912828591</v>
      </c>
      <c r="H101" s="149" t="n">
        <v>120</v>
      </c>
      <c r="I101" s="150" t="n">
        <f aca="false">ROUND((100-$L$4)/100*H101,1)</f>
        <v>60</v>
      </c>
      <c r="J101" s="83" t="s">
        <v>174</v>
      </c>
      <c r="K101" s="67" t="n">
        <v>50</v>
      </c>
      <c r="L101" s="160"/>
      <c r="M101" s="49" t="n">
        <f aca="false">L101*I101</f>
        <v>0</v>
      </c>
      <c r="N101" s="161" t="n">
        <f aca="false">L101*2.75/25</f>
        <v>0</v>
      </c>
      <c r="O101" s="162" t="n">
        <f aca="false">TRUNC(L101/K101,0)*K101</f>
        <v>0</v>
      </c>
      <c r="P101" s="152" t="n">
        <f aca="false">L101-O101</f>
        <v>0</v>
      </c>
      <c r="Q101" s="163"/>
      <c r="R101" s="147" t="s">
        <v>186</v>
      </c>
    </row>
    <row r="102" s="1" customFormat="true" ht="60" hidden="false" customHeight="true" outlineLevel="0" collapsed="false">
      <c r="A102" s="164" t="s">
        <v>187</v>
      </c>
      <c r="B102" s="164"/>
      <c r="C102" s="164"/>
      <c r="D102" s="164"/>
      <c r="E102" s="165"/>
      <c r="F102" s="166" t="s">
        <v>188</v>
      </c>
      <c r="G102" s="166"/>
      <c r="H102" s="166"/>
      <c r="I102" s="166"/>
      <c r="J102" s="166"/>
      <c r="K102" s="166"/>
      <c r="L102" s="135"/>
      <c r="M102" s="167"/>
      <c r="N102" s="168"/>
      <c r="O102" s="51"/>
      <c r="P102" s="52"/>
      <c r="R102" s="53" t="s">
        <v>186</v>
      </c>
    </row>
    <row r="103" s="1" customFormat="true" ht="111.75" hidden="false" customHeight="true" outlineLevel="0" collapsed="false">
      <c r="A103" s="82" t="n">
        <v>1</v>
      </c>
      <c r="B103" s="75" t="s">
        <v>171</v>
      </c>
      <c r="C103" s="169" t="s">
        <v>189</v>
      </c>
      <c r="D103" s="69" t="s">
        <v>190</v>
      </c>
      <c r="E103" s="123"/>
      <c r="F103" s="62" t="s">
        <v>191</v>
      </c>
      <c r="G103" s="63" t="n">
        <v>9785912825637</v>
      </c>
      <c r="H103" s="64" t="n">
        <v>67</v>
      </c>
      <c r="I103" s="65" t="n">
        <f aca="false">ROUND((100-$L$4)/100*H103,1)</f>
        <v>33.5</v>
      </c>
      <c r="J103" s="83" t="s">
        <v>192</v>
      </c>
      <c r="K103" s="67" t="n">
        <v>50</v>
      </c>
      <c r="L103" s="68"/>
      <c r="M103" s="49" t="n">
        <f aca="false">L103*I103</f>
        <v>0</v>
      </c>
      <c r="N103" s="51" t="n">
        <f aca="false">L103*1.85/50</f>
        <v>0</v>
      </c>
      <c r="O103" s="51" t="n">
        <f aca="false">TRUNC(L103/K103,0)*K103</f>
        <v>0</v>
      </c>
      <c r="P103" s="52" t="n">
        <f aca="false">L103-O103</f>
        <v>0</v>
      </c>
      <c r="R103" s="53" t="s">
        <v>186</v>
      </c>
    </row>
    <row r="104" s="1" customFormat="true" ht="111.75" hidden="false" customHeight="true" outlineLevel="0" collapsed="false">
      <c r="A104" s="82" t="n">
        <f aca="false">A103+1</f>
        <v>2</v>
      </c>
      <c r="B104" s="75" t="s">
        <v>171</v>
      </c>
      <c r="C104" s="169" t="s">
        <v>189</v>
      </c>
      <c r="D104" s="69" t="s">
        <v>193</v>
      </c>
      <c r="E104" s="123"/>
      <c r="F104" s="62" t="s">
        <v>191</v>
      </c>
      <c r="G104" s="63" t="n">
        <v>9785000336342</v>
      </c>
      <c r="H104" s="64" t="n">
        <v>67</v>
      </c>
      <c r="I104" s="65" t="n">
        <f aca="false">ROUND((100-$L$4)/100*H104,1)</f>
        <v>33.5</v>
      </c>
      <c r="J104" s="83" t="s">
        <v>163</v>
      </c>
      <c r="K104" s="67" t="n">
        <v>50</v>
      </c>
      <c r="L104" s="68"/>
      <c r="M104" s="49" t="n">
        <f aca="false">L104*I104</f>
        <v>0</v>
      </c>
      <c r="N104" s="51" t="n">
        <f aca="false">L104*1.85/50</f>
        <v>0</v>
      </c>
      <c r="O104" s="51" t="n">
        <f aca="false">TRUNC(L104/K104,0)*K104</f>
        <v>0</v>
      </c>
      <c r="P104" s="52" t="n">
        <f aca="false">L104-O104</f>
        <v>0</v>
      </c>
      <c r="R104" s="53" t="s">
        <v>186</v>
      </c>
    </row>
    <row r="105" s="1" customFormat="true" ht="111.75" hidden="false" customHeight="true" outlineLevel="0" collapsed="false">
      <c r="A105" s="82" t="n">
        <f aca="false">A104+1</f>
        <v>3</v>
      </c>
      <c r="B105" s="75" t="s">
        <v>171</v>
      </c>
      <c r="C105" s="169" t="s">
        <v>189</v>
      </c>
      <c r="D105" s="69" t="s">
        <v>194</v>
      </c>
      <c r="E105" s="123"/>
      <c r="F105" s="62" t="s">
        <v>191</v>
      </c>
      <c r="G105" s="63" t="n">
        <v>9785912825644</v>
      </c>
      <c r="H105" s="64" t="n">
        <v>67</v>
      </c>
      <c r="I105" s="65" t="n">
        <f aca="false">ROUND((100-$L$4)/100*H105,1)</f>
        <v>33.5</v>
      </c>
      <c r="J105" s="83" t="s">
        <v>163</v>
      </c>
      <c r="K105" s="67" t="n">
        <v>50</v>
      </c>
      <c r="L105" s="68"/>
      <c r="M105" s="49" t="n">
        <f aca="false">L105*I105</f>
        <v>0</v>
      </c>
      <c r="N105" s="51" t="n">
        <f aca="false">L105*1.85/50</f>
        <v>0</v>
      </c>
      <c r="O105" s="51" t="n">
        <f aca="false">TRUNC(L105/K105,0)*K105</f>
        <v>0</v>
      </c>
      <c r="P105" s="52" t="n">
        <f aca="false">L105-O105</f>
        <v>0</v>
      </c>
      <c r="R105" s="53" t="s">
        <v>186</v>
      </c>
    </row>
    <row r="106" s="1" customFormat="true" ht="111.75" hidden="false" customHeight="true" outlineLevel="0" collapsed="false">
      <c r="A106" s="82" t="n">
        <f aca="false">A105+1</f>
        <v>4</v>
      </c>
      <c r="B106" s="75" t="s">
        <v>171</v>
      </c>
      <c r="C106" s="169" t="s">
        <v>189</v>
      </c>
      <c r="D106" s="69" t="s">
        <v>195</v>
      </c>
      <c r="E106" s="123"/>
      <c r="F106" s="62" t="s">
        <v>191</v>
      </c>
      <c r="G106" s="63" t="n">
        <v>9785912825651</v>
      </c>
      <c r="H106" s="64" t="n">
        <v>67</v>
      </c>
      <c r="I106" s="65" t="n">
        <f aca="false">ROUND((100-$L$4)/100*H106,1)</f>
        <v>33.5</v>
      </c>
      <c r="J106" s="83" t="s">
        <v>163</v>
      </c>
      <c r="K106" s="67" t="n">
        <v>50</v>
      </c>
      <c r="L106" s="68"/>
      <c r="M106" s="49" t="n">
        <f aca="false">L106*I106</f>
        <v>0</v>
      </c>
      <c r="N106" s="51" t="n">
        <f aca="false">L106*1.85/50</f>
        <v>0</v>
      </c>
      <c r="O106" s="51" t="n">
        <f aca="false">TRUNC(L106/K106,0)*K106</f>
        <v>0</v>
      </c>
      <c r="P106" s="52" t="n">
        <f aca="false">L106-O106</f>
        <v>0</v>
      </c>
      <c r="R106" s="53"/>
    </row>
    <row r="107" s="1" customFormat="true" ht="111.75" hidden="false" customHeight="true" outlineLevel="0" collapsed="false">
      <c r="A107" s="82" t="n">
        <f aca="false">A106+1</f>
        <v>5</v>
      </c>
      <c r="B107" s="75" t="s">
        <v>171</v>
      </c>
      <c r="C107" s="169" t="s">
        <v>189</v>
      </c>
      <c r="D107" s="69" t="s">
        <v>196</v>
      </c>
      <c r="E107" s="155"/>
      <c r="F107" s="62" t="s">
        <v>191</v>
      </c>
      <c r="G107" s="63" t="n">
        <v>9785000336359</v>
      </c>
      <c r="H107" s="64" t="n">
        <v>67</v>
      </c>
      <c r="I107" s="65" t="n">
        <f aca="false">ROUND((100-$L$4)/100*H107,1)</f>
        <v>33.5</v>
      </c>
      <c r="J107" s="83" t="s">
        <v>163</v>
      </c>
      <c r="K107" s="67" t="n">
        <v>50</v>
      </c>
      <c r="L107" s="114"/>
      <c r="M107" s="49" t="n">
        <f aca="false">L107*I107</f>
        <v>0</v>
      </c>
      <c r="N107" s="51" t="n">
        <f aca="false">L107*1.85/50</f>
        <v>0</v>
      </c>
      <c r="O107" s="51" t="n">
        <f aca="false">TRUNC(L107/K107,0)*K107</f>
        <v>0</v>
      </c>
      <c r="P107" s="52" t="n">
        <f aca="false">L107-O107</f>
        <v>0</v>
      </c>
      <c r="R107" s="53" t="s">
        <v>186</v>
      </c>
    </row>
    <row r="108" s="1" customFormat="true" ht="111.75" hidden="false" customHeight="true" outlineLevel="0" collapsed="false">
      <c r="A108" s="82" t="n">
        <f aca="false">A107+1</f>
        <v>6</v>
      </c>
      <c r="B108" s="75" t="s">
        <v>171</v>
      </c>
      <c r="C108" s="169" t="s">
        <v>189</v>
      </c>
      <c r="D108" s="69" t="s">
        <v>197</v>
      </c>
      <c r="E108" s="123"/>
      <c r="F108" s="62" t="s">
        <v>191</v>
      </c>
      <c r="G108" s="63" t="n">
        <v>9785912825767</v>
      </c>
      <c r="H108" s="64" t="n">
        <v>67</v>
      </c>
      <c r="I108" s="65" t="n">
        <f aca="false">ROUND((100-$L$4)/100*H108,1)</f>
        <v>33.5</v>
      </c>
      <c r="J108" s="86" t="s">
        <v>163</v>
      </c>
      <c r="K108" s="67" t="n">
        <v>50</v>
      </c>
      <c r="L108" s="114"/>
      <c r="M108" s="49" t="n">
        <f aca="false">L108*I108</f>
        <v>0</v>
      </c>
      <c r="N108" s="51" t="n">
        <f aca="false">L108*1.85/50</f>
        <v>0</v>
      </c>
      <c r="O108" s="51"/>
      <c r="P108" s="52"/>
      <c r="R108" s="53" t="s">
        <v>186</v>
      </c>
    </row>
    <row r="109" s="1" customFormat="true" ht="111.75" hidden="false" customHeight="true" outlineLevel="0" collapsed="false">
      <c r="A109" s="82" t="n">
        <f aca="false">A108+1</f>
        <v>7</v>
      </c>
      <c r="B109" s="75" t="s">
        <v>171</v>
      </c>
      <c r="C109" s="169" t="s">
        <v>189</v>
      </c>
      <c r="D109" s="69" t="s">
        <v>198</v>
      </c>
      <c r="E109" s="123"/>
      <c r="F109" s="62" t="s">
        <v>191</v>
      </c>
      <c r="G109" s="63" t="n">
        <v>9785912825774</v>
      </c>
      <c r="H109" s="64" t="n">
        <v>67</v>
      </c>
      <c r="I109" s="65" t="n">
        <f aca="false">ROUND((100-$L$4)/100*H109,1)</f>
        <v>33.5</v>
      </c>
      <c r="J109" s="83" t="s">
        <v>199</v>
      </c>
      <c r="K109" s="67" t="n">
        <v>50</v>
      </c>
      <c r="L109" s="114"/>
      <c r="M109" s="49" t="n">
        <f aca="false">L109*I109</f>
        <v>0</v>
      </c>
      <c r="N109" s="51" t="n">
        <f aca="false">L109*1.85/50</f>
        <v>0</v>
      </c>
      <c r="O109" s="51" t="n">
        <f aca="false">TRUNC(L109/K109,0)*K109</f>
        <v>0</v>
      </c>
      <c r="P109" s="52" t="n">
        <f aca="false">L109-O109</f>
        <v>0</v>
      </c>
      <c r="R109" s="53"/>
    </row>
    <row r="110" s="1" customFormat="true" ht="111.75" hidden="false" customHeight="true" outlineLevel="0" collapsed="false">
      <c r="A110" s="82" t="n">
        <f aca="false">A109+1</f>
        <v>8</v>
      </c>
      <c r="B110" s="75" t="s">
        <v>171</v>
      </c>
      <c r="C110" s="169" t="s">
        <v>189</v>
      </c>
      <c r="D110" s="69" t="s">
        <v>200</v>
      </c>
      <c r="E110" s="123"/>
      <c r="F110" s="62" t="s">
        <v>191</v>
      </c>
      <c r="G110" s="63" t="n">
        <v>9785912825781</v>
      </c>
      <c r="H110" s="64" t="n">
        <v>67</v>
      </c>
      <c r="I110" s="65" t="n">
        <f aca="false">ROUND((100-$L$4)/100*H110,1)</f>
        <v>33.5</v>
      </c>
      <c r="J110" s="83" t="s">
        <v>199</v>
      </c>
      <c r="K110" s="67" t="n">
        <v>50</v>
      </c>
      <c r="L110" s="114"/>
      <c r="M110" s="49" t="n">
        <f aca="false">L110*I110</f>
        <v>0</v>
      </c>
      <c r="N110" s="51" t="n">
        <f aca="false">L110*1.85/50</f>
        <v>0</v>
      </c>
      <c r="O110" s="51" t="n">
        <f aca="false">TRUNC(L110/K110,0)*K110</f>
        <v>0</v>
      </c>
      <c r="P110" s="52" t="n">
        <f aca="false">L110-O110</f>
        <v>0</v>
      </c>
      <c r="R110" s="53" t="s">
        <v>201</v>
      </c>
    </row>
    <row r="111" s="1" customFormat="true" ht="54.75" hidden="false" customHeight="true" outlineLevel="0" collapsed="false">
      <c r="A111" s="71" t="s">
        <v>202</v>
      </c>
      <c r="B111" s="71"/>
      <c r="C111" s="71"/>
      <c r="D111" s="71"/>
      <c r="E111" s="72"/>
      <c r="F111" s="55" t="s">
        <v>203</v>
      </c>
      <c r="G111" s="55"/>
      <c r="H111" s="55"/>
      <c r="I111" s="55"/>
      <c r="J111" s="55"/>
      <c r="K111" s="55"/>
      <c r="L111" s="73"/>
      <c r="M111" s="49"/>
      <c r="O111" s="51"/>
      <c r="P111" s="52"/>
      <c r="R111" s="53" t="s">
        <v>201</v>
      </c>
    </row>
    <row r="112" s="1" customFormat="true" ht="111.75" hidden="false" customHeight="true" outlineLevel="0" collapsed="false">
      <c r="A112" s="74" t="n">
        <v>1</v>
      </c>
      <c r="B112" s="170"/>
      <c r="C112" s="80"/>
      <c r="D112" s="60" t="s">
        <v>204</v>
      </c>
      <c r="E112" s="171"/>
      <c r="F112" s="62" t="s">
        <v>205</v>
      </c>
      <c r="G112" s="63" t="n">
        <v>9785000338216</v>
      </c>
      <c r="H112" s="172" t="n">
        <v>115</v>
      </c>
      <c r="I112" s="173" t="n">
        <f aca="false">ROUND((100-$L$4)/100*H112,1)</f>
        <v>57.5</v>
      </c>
      <c r="J112" s="66" t="s">
        <v>163</v>
      </c>
      <c r="K112" s="67" t="n">
        <v>50</v>
      </c>
      <c r="L112" s="77"/>
      <c r="M112" s="49" t="n">
        <f aca="false">L112*I112</f>
        <v>0</v>
      </c>
      <c r="N112" s="50" t="n">
        <f aca="false">L112*3.1/50</f>
        <v>0</v>
      </c>
      <c r="O112" s="51" t="n">
        <f aca="false">TRUNC(L112/K112,0)*K112</f>
        <v>0</v>
      </c>
      <c r="P112" s="52" t="n">
        <f aca="false">L112-O112</f>
        <v>0</v>
      </c>
      <c r="R112" s="53" t="s">
        <v>201</v>
      </c>
    </row>
    <row r="113" s="1" customFormat="true" ht="111.75" hidden="false" customHeight="true" outlineLevel="0" collapsed="false">
      <c r="A113" s="74" t="n">
        <f aca="false">A112+1</f>
        <v>2</v>
      </c>
      <c r="B113" s="170"/>
      <c r="C113" s="80"/>
      <c r="D113" s="60" t="s">
        <v>206</v>
      </c>
      <c r="E113" s="123"/>
      <c r="F113" s="62" t="s">
        <v>205</v>
      </c>
      <c r="G113" s="63" t="n">
        <v>9785000338223</v>
      </c>
      <c r="H113" s="76" t="n">
        <v>122</v>
      </c>
      <c r="I113" s="65" t="n">
        <f aca="false">ROUND((100-$L$4)/100*H113,1)</f>
        <v>61</v>
      </c>
      <c r="J113" s="66" t="s">
        <v>163</v>
      </c>
      <c r="K113" s="67" t="n">
        <v>50</v>
      </c>
      <c r="L113" s="77"/>
      <c r="M113" s="49" t="n">
        <f aca="false">L113*I113</f>
        <v>0</v>
      </c>
      <c r="N113" s="50" t="n">
        <f aca="false">L113*3.1/50</f>
        <v>0</v>
      </c>
      <c r="O113" s="51" t="n">
        <f aca="false">TRUNC(L113/K113,0)*K113</f>
        <v>0</v>
      </c>
      <c r="P113" s="52" t="n">
        <f aca="false">L113-O113</f>
        <v>0</v>
      </c>
      <c r="R113" s="53" t="s">
        <v>201</v>
      </c>
    </row>
    <row r="114" s="1" customFormat="true" ht="111.75" hidden="false" customHeight="true" outlineLevel="0" collapsed="false">
      <c r="A114" s="74" t="n">
        <f aca="false">A113+1</f>
        <v>3</v>
      </c>
      <c r="B114" s="75"/>
      <c r="C114" s="80"/>
      <c r="D114" s="60" t="s">
        <v>207</v>
      </c>
      <c r="E114" s="123"/>
      <c r="F114" s="62" t="s">
        <v>205</v>
      </c>
      <c r="G114" s="63" t="n">
        <v>9785000337905</v>
      </c>
      <c r="H114" s="76" t="n">
        <v>122</v>
      </c>
      <c r="I114" s="65" t="n">
        <f aca="false">ROUND((100-$L$4)/100*H114,1)</f>
        <v>61</v>
      </c>
      <c r="J114" s="66" t="s">
        <v>163</v>
      </c>
      <c r="K114" s="67" t="n">
        <v>50</v>
      </c>
      <c r="L114" s="77"/>
      <c r="M114" s="49" t="n">
        <f aca="false">L114*I114</f>
        <v>0</v>
      </c>
      <c r="N114" s="50" t="n">
        <f aca="false">L114*3.1/50</f>
        <v>0</v>
      </c>
      <c r="O114" s="51" t="n">
        <f aca="false">TRUNC(L114/K114,0)*K114</f>
        <v>0</v>
      </c>
      <c r="P114" s="52" t="n">
        <f aca="false">L114-O114</f>
        <v>0</v>
      </c>
      <c r="R114" s="53" t="s">
        <v>201</v>
      </c>
    </row>
    <row r="115" s="1" customFormat="true" ht="111.75" hidden="false" customHeight="true" outlineLevel="0" collapsed="false">
      <c r="A115" s="74" t="n">
        <f aca="false">A114+1</f>
        <v>4</v>
      </c>
      <c r="B115" s="170"/>
      <c r="C115" s="80"/>
      <c r="D115" s="60" t="s">
        <v>208</v>
      </c>
      <c r="E115" s="123"/>
      <c r="F115" s="62" t="s">
        <v>205</v>
      </c>
      <c r="G115" s="63" t="n">
        <v>9785000338230</v>
      </c>
      <c r="H115" s="76" t="n">
        <v>122</v>
      </c>
      <c r="I115" s="65" t="n">
        <f aca="false">ROUND((100-$L$4)/100*H115,1)</f>
        <v>61</v>
      </c>
      <c r="J115" s="66" t="s">
        <v>163</v>
      </c>
      <c r="K115" s="67" t="n">
        <v>50</v>
      </c>
      <c r="L115" s="77"/>
      <c r="M115" s="49" t="n">
        <f aca="false">L115*I115</f>
        <v>0</v>
      </c>
      <c r="N115" s="50" t="n">
        <f aca="false">L115*3.1/50</f>
        <v>0</v>
      </c>
      <c r="O115" s="51" t="n">
        <f aca="false">TRUNC(L115/K115,0)*K115</f>
        <v>0</v>
      </c>
      <c r="P115" s="52" t="n">
        <f aca="false">L115-O115</f>
        <v>0</v>
      </c>
      <c r="R115" s="53" t="s">
        <v>201</v>
      </c>
    </row>
    <row r="116" s="1" customFormat="true" ht="111.75" hidden="false" customHeight="true" outlineLevel="0" collapsed="false">
      <c r="A116" s="74" t="n">
        <f aca="false">A115+1</f>
        <v>5</v>
      </c>
      <c r="B116" s="75"/>
      <c r="C116" s="80"/>
      <c r="D116" s="60" t="s">
        <v>198</v>
      </c>
      <c r="E116" s="123"/>
      <c r="F116" s="62" t="s">
        <v>205</v>
      </c>
      <c r="G116" s="63" t="n">
        <v>9785000337899</v>
      </c>
      <c r="H116" s="76" t="n">
        <v>122</v>
      </c>
      <c r="I116" s="65" t="n">
        <f aca="false">ROUND((100-$L$4)/100*H116,1)</f>
        <v>61</v>
      </c>
      <c r="J116" s="66" t="s">
        <v>163</v>
      </c>
      <c r="K116" s="67" t="n">
        <v>50</v>
      </c>
      <c r="L116" s="77"/>
      <c r="M116" s="49" t="n">
        <f aca="false">L116*I116</f>
        <v>0</v>
      </c>
      <c r="N116" s="50" t="n">
        <f aca="false">L116*3.1/50</f>
        <v>0</v>
      </c>
      <c r="O116" s="51" t="n">
        <f aca="false">TRUNC(L116/K116,0)*K116</f>
        <v>0</v>
      </c>
      <c r="P116" s="52" t="n">
        <f aca="false">L116-O116</f>
        <v>0</v>
      </c>
      <c r="R116" s="53" t="s">
        <v>201</v>
      </c>
    </row>
    <row r="117" s="1" customFormat="true" ht="111.75" hidden="false" customHeight="true" outlineLevel="0" collapsed="false">
      <c r="A117" s="74" t="n">
        <f aca="false">A116+1</f>
        <v>6</v>
      </c>
      <c r="B117" s="75"/>
      <c r="C117" s="80"/>
      <c r="D117" s="60" t="s">
        <v>209</v>
      </c>
      <c r="E117" s="72"/>
      <c r="F117" s="62" t="s">
        <v>205</v>
      </c>
      <c r="G117" s="63" t="n">
        <v>9785000337912</v>
      </c>
      <c r="H117" s="76" t="n">
        <v>122</v>
      </c>
      <c r="I117" s="65" t="n">
        <f aca="false">ROUND((100-$L$4)/100*H117,1)</f>
        <v>61</v>
      </c>
      <c r="J117" s="66" t="s">
        <v>163</v>
      </c>
      <c r="K117" s="67" t="n">
        <v>50</v>
      </c>
      <c r="L117" s="77"/>
      <c r="M117" s="49" t="n">
        <f aca="false">L117*I117</f>
        <v>0</v>
      </c>
      <c r="N117" s="50" t="n">
        <f aca="false">L117*3.1/50</f>
        <v>0</v>
      </c>
      <c r="O117" s="51" t="n">
        <f aca="false">TRUNC(L117/K117,0)*K117</f>
        <v>0</v>
      </c>
      <c r="P117" s="52" t="n">
        <f aca="false">L117-O117</f>
        <v>0</v>
      </c>
      <c r="R117" s="53" t="s">
        <v>201</v>
      </c>
    </row>
    <row r="118" s="1" customFormat="true" ht="111.75" hidden="false" customHeight="true" outlineLevel="0" collapsed="false">
      <c r="A118" s="74" t="n">
        <f aca="false">A117+1</f>
        <v>7</v>
      </c>
      <c r="B118" s="75"/>
      <c r="C118" s="80"/>
      <c r="D118" s="60" t="s">
        <v>51</v>
      </c>
      <c r="E118" s="72"/>
      <c r="F118" s="62" t="s">
        <v>205</v>
      </c>
      <c r="G118" s="63" t="n">
        <v>9785000337929</v>
      </c>
      <c r="H118" s="76" t="n">
        <v>122</v>
      </c>
      <c r="I118" s="65" t="n">
        <f aca="false">ROUND((100-$L$4)/100*H118,1)</f>
        <v>61</v>
      </c>
      <c r="J118" s="66" t="s">
        <v>163</v>
      </c>
      <c r="K118" s="67" t="n">
        <v>50</v>
      </c>
      <c r="L118" s="77"/>
      <c r="M118" s="49" t="n">
        <f aca="false">L118*I118</f>
        <v>0</v>
      </c>
      <c r="N118" s="50" t="n">
        <f aca="false">L118*3.1/50</f>
        <v>0</v>
      </c>
      <c r="O118" s="51" t="n">
        <f aca="false">TRUNC(L118/K118,0)*K118</f>
        <v>0</v>
      </c>
      <c r="P118" s="52" t="n">
        <f aca="false">L118-O118</f>
        <v>0</v>
      </c>
      <c r="R118" s="53"/>
    </row>
    <row r="119" s="1" customFormat="true" ht="111.75" hidden="false" customHeight="true" outlineLevel="0" collapsed="false">
      <c r="A119" s="74" t="n">
        <f aca="false">A118+1</f>
        <v>8</v>
      </c>
      <c r="B119" s="75"/>
      <c r="C119" s="80"/>
      <c r="D119" s="60" t="s">
        <v>210</v>
      </c>
      <c r="E119" s="72"/>
      <c r="F119" s="62" t="s">
        <v>205</v>
      </c>
      <c r="G119" s="63" t="n">
        <v>9785000338247</v>
      </c>
      <c r="H119" s="76" t="n">
        <v>115</v>
      </c>
      <c r="I119" s="65" t="n">
        <f aca="false">ROUND((100-$L$4)/100*H119,1)</f>
        <v>57.5</v>
      </c>
      <c r="J119" s="66" t="s">
        <v>163</v>
      </c>
      <c r="K119" s="67" t="n">
        <v>50</v>
      </c>
      <c r="L119" s="77"/>
      <c r="M119" s="49" t="n">
        <f aca="false">L119*I119</f>
        <v>0</v>
      </c>
      <c r="N119" s="50" t="n">
        <f aca="false">L119*3.1/50</f>
        <v>0</v>
      </c>
      <c r="O119" s="51" t="n">
        <f aca="false">TRUNC(L119/K119,0)*K119</f>
        <v>0</v>
      </c>
      <c r="P119" s="52" t="n">
        <f aca="false">L119-O119</f>
        <v>0</v>
      </c>
      <c r="R119" s="53" t="s">
        <v>211</v>
      </c>
    </row>
    <row r="120" s="1" customFormat="true" ht="62.25" hidden="false" customHeight="true" outlineLevel="0" collapsed="false">
      <c r="A120" s="71" t="s">
        <v>212</v>
      </c>
      <c r="B120" s="71"/>
      <c r="C120" s="71"/>
      <c r="D120" s="71"/>
      <c r="E120" s="72"/>
      <c r="F120" s="55" t="s">
        <v>213</v>
      </c>
      <c r="G120" s="55"/>
      <c r="H120" s="55"/>
      <c r="I120" s="55"/>
      <c r="J120" s="55"/>
      <c r="K120" s="55"/>
      <c r="L120" s="73"/>
      <c r="M120" s="49"/>
      <c r="N120" s="51"/>
      <c r="O120" s="51"/>
      <c r="P120" s="52"/>
      <c r="R120" s="53" t="s">
        <v>211</v>
      </c>
    </row>
    <row r="121" s="1" customFormat="true" ht="111.75" hidden="false" customHeight="true" outlineLevel="0" collapsed="false">
      <c r="A121" s="82" t="n">
        <v>1</v>
      </c>
      <c r="B121" s="75"/>
      <c r="C121" s="80"/>
      <c r="D121" s="60" t="s">
        <v>214</v>
      </c>
      <c r="E121" s="123"/>
      <c r="F121" s="62" t="s">
        <v>215</v>
      </c>
      <c r="G121" s="174" t="n">
        <v>9785000337431</v>
      </c>
      <c r="H121" s="64" t="n">
        <v>85</v>
      </c>
      <c r="I121" s="65" t="n">
        <f aca="false">ROUND((100-$L$4)/100*H121,1)</f>
        <v>42.5</v>
      </c>
      <c r="J121" s="175" t="s">
        <v>216</v>
      </c>
      <c r="K121" s="67" t="n">
        <v>100</v>
      </c>
      <c r="L121" s="176"/>
      <c r="M121" s="49" t="n">
        <f aca="false">L121*I121</f>
        <v>0</v>
      </c>
      <c r="N121" s="51" t="n">
        <f aca="false">L121*2.6/K121</f>
        <v>0</v>
      </c>
      <c r="O121" s="51" t="n">
        <f aca="false">TRUNC(L121/K121,0)*K121</f>
        <v>0</v>
      </c>
      <c r="P121" s="52" t="n">
        <f aca="false">L121-O121</f>
        <v>0</v>
      </c>
      <c r="R121" s="53" t="s">
        <v>211</v>
      </c>
    </row>
    <row r="122" s="1" customFormat="true" ht="111.75" hidden="false" customHeight="true" outlineLevel="0" collapsed="false">
      <c r="A122" s="82" t="n">
        <f aca="false">A121+1</f>
        <v>2</v>
      </c>
      <c r="B122" s="75"/>
      <c r="C122" s="80"/>
      <c r="D122" s="60" t="s">
        <v>217</v>
      </c>
      <c r="E122" s="123"/>
      <c r="F122" s="62" t="s">
        <v>218</v>
      </c>
      <c r="G122" s="174" t="n">
        <v>9785000337448</v>
      </c>
      <c r="H122" s="76" t="n">
        <v>85</v>
      </c>
      <c r="I122" s="65" t="n">
        <f aca="false">ROUND((100-$L$4)/100*H122,1)</f>
        <v>42.5</v>
      </c>
      <c r="J122" s="175" t="s">
        <v>216</v>
      </c>
      <c r="K122" s="67" t="n">
        <v>100</v>
      </c>
      <c r="L122" s="176"/>
      <c r="M122" s="49" t="n">
        <f aca="false">L122*I122</f>
        <v>0</v>
      </c>
      <c r="N122" s="51" t="n">
        <f aca="false">L122*2.6/K122</f>
        <v>0</v>
      </c>
      <c r="O122" s="51" t="n">
        <f aca="false">TRUNC(L122/K122,0)*K122</f>
        <v>0</v>
      </c>
      <c r="P122" s="52" t="n">
        <f aca="false">L122-O122</f>
        <v>0</v>
      </c>
      <c r="R122" s="53"/>
    </row>
    <row r="123" s="1" customFormat="true" ht="111.75" hidden="false" customHeight="true" outlineLevel="0" collapsed="false">
      <c r="A123" s="82" t="n">
        <f aca="false">A122+1</f>
        <v>3</v>
      </c>
      <c r="B123" s="75"/>
      <c r="C123" s="80"/>
      <c r="D123" s="60" t="s">
        <v>219</v>
      </c>
      <c r="E123" s="123"/>
      <c r="F123" s="62" t="s">
        <v>215</v>
      </c>
      <c r="G123" s="174" t="n">
        <v>9785000337462</v>
      </c>
      <c r="H123" s="76" t="n">
        <v>85</v>
      </c>
      <c r="I123" s="65" t="n">
        <f aca="false">ROUND((100-$L$4)/100*H123,1)</f>
        <v>42.5</v>
      </c>
      <c r="J123" s="175" t="s">
        <v>216</v>
      </c>
      <c r="K123" s="67" t="n">
        <v>100</v>
      </c>
      <c r="L123" s="176"/>
      <c r="M123" s="49" t="n">
        <f aca="false">L123*I123</f>
        <v>0</v>
      </c>
      <c r="N123" s="51" t="n">
        <f aca="false">L123*2.6/K123</f>
        <v>0</v>
      </c>
      <c r="O123" s="51" t="n">
        <f aca="false">TRUNC(L123/K123,0)*K123</f>
        <v>0</v>
      </c>
      <c r="P123" s="52" t="n">
        <f aca="false">L123-O123</f>
        <v>0</v>
      </c>
      <c r="R123" s="53" t="s">
        <v>211</v>
      </c>
    </row>
    <row r="124" s="132" customFormat="true" ht="111.75" hidden="false" customHeight="true" outlineLevel="0" collapsed="false">
      <c r="A124" s="82" t="n">
        <f aca="false">A123+1</f>
        <v>4</v>
      </c>
      <c r="B124" s="75"/>
      <c r="C124" s="80"/>
      <c r="D124" s="60" t="s">
        <v>220</v>
      </c>
      <c r="E124" s="123"/>
      <c r="F124" s="62" t="s">
        <v>218</v>
      </c>
      <c r="G124" s="63" t="n">
        <v>9785000337455</v>
      </c>
      <c r="H124" s="64" t="n">
        <v>85</v>
      </c>
      <c r="I124" s="65" t="n">
        <f aca="false">ROUND((100-$L$4)/100*H124,1)</f>
        <v>42.5</v>
      </c>
      <c r="J124" s="177" t="s">
        <v>216</v>
      </c>
      <c r="K124" s="67" t="n">
        <v>100</v>
      </c>
      <c r="L124" s="176"/>
      <c r="M124" s="49" t="n">
        <f aca="false">L124*I124</f>
        <v>0</v>
      </c>
      <c r="N124" s="51" t="n">
        <f aca="false">L124*2.6/K124</f>
        <v>0</v>
      </c>
      <c r="O124" s="51" t="n">
        <f aca="false">TRUNC(L124/K124,0)*K124</f>
        <v>0</v>
      </c>
      <c r="P124" s="52" t="n">
        <f aca="false">L124-O124</f>
        <v>0</v>
      </c>
      <c r="R124" s="53" t="s">
        <v>221</v>
      </c>
    </row>
    <row r="125" s="1" customFormat="true" ht="67.5" hidden="false" customHeight="true" outlineLevel="0" collapsed="false">
      <c r="A125" s="71" t="s">
        <v>222</v>
      </c>
      <c r="B125" s="71"/>
      <c r="C125" s="71"/>
      <c r="D125" s="71"/>
      <c r="E125" s="72"/>
      <c r="F125" s="55" t="s">
        <v>223</v>
      </c>
      <c r="G125" s="55"/>
      <c r="H125" s="55"/>
      <c r="I125" s="55"/>
      <c r="J125" s="55"/>
      <c r="K125" s="55"/>
      <c r="L125" s="73"/>
      <c r="M125" s="49"/>
      <c r="N125" s="51"/>
      <c r="O125" s="51" t="n">
        <f aca="false">TRUNC(L310/K310,0)*K310</f>
        <v>0</v>
      </c>
      <c r="P125" s="52" t="n">
        <f aca="false">L310-O125</f>
        <v>0</v>
      </c>
      <c r="R125" s="53"/>
    </row>
    <row r="126" s="1" customFormat="true" ht="111.75" hidden="false" customHeight="true" outlineLevel="0" collapsed="false">
      <c r="A126" s="82" t="n">
        <v>1</v>
      </c>
      <c r="B126" s="75"/>
      <c r="C126" s="178"/>
      <c r="D126" s="60" t="s">
        <v>224</v>
      </c>
      <c r="E126" s="123"/>
      <c r="F126" s="62" t="s">
        <v>225</v>
      </c>
      <c r="G126" s="63" t="n">
        <v>9785000337233</v>
      </c>
      <c r="H126" s="76" t="n">
        <v>115</v>
      </c>
      <c r="I126" s="65" t="n">
        <f aca="false">ROUND((100-$L$4)/100*H126,1)</f>
        <v>57.5</v>
      </c>
      <c r="J126" s="175" t="s">
        <v>199</v>
      </c>
      <c r="K126" s="67" t="n">
        <v>50</v>
      </c>
      <c r="L126" s="176"/>
      <c r="M126" s="49" t="n">
        <f aca="false">L126*I126</f>
        <v>0</v>
      </c>
      <c r="N126" s="51" t="n">
        <f aca="false">L126*3/K126</f>
        <v>0</v>
      </c>
      <c r="O126" s="51" t="n">
        <f aca="false">TRUNC(L126/K126,0)*K126</f>
        <v>0</v>
      </c>
      <c r="P126" s="52" t="n">
        <f aca="false">L126-O126</f>
        <v>0</v>
      </c>
      <c r="R126" s="53" t="s">
        <v>221</v>
      </c>
    </row>
    <row r="127" s="1" customFormat="true" ht="111.75" hidden="false" customHeight="true" outlineLevel="0" collapsed="false">
      <c r="A127" s="82" t="n">
        <f aca="false">A126+1</f>
        <v>2</v>
      </c>
      <c r="B127" s="75"/>
      <c r="C127" s="169" t="s">
        <v>189</v>
      </c>
      <c r="D127" s="60" t="s">
        <v>226</v>
      </c>
      <c r="E127" s="123"/>
      <c r="F127" s="62" t="s">
        <v>225</v>
      </c>
      <c r="G127" s="174" t="n">
        <v>9785000337240</v>
      </c>
      <c r="H127" s="76" t="n">
        <v>115</v>
      </c>
      <c r="I127" s="65" t="n">
        <f aca="false">ROUND((100-$L$4)/100*H127,1)</f>
        <v>57.5</v>
      </c>
      <c r="J127" s="175" t="s">
        <v>227</v>
      </c>
      <c r="K127" s="67" t="n">
        <v>50</v>
      </c>
      <c r="L127" s="179"/>
      <c r="M127" s="49" t="n">
        <f aca="false">L127*I127</f>
        <v>0</v>
      </c>
      <c r="N127" s="51" t="n">
        <f aca="false">L127*3/K127</f>
        <v>0</v>
      </c>
      <c r="O127" s="51" t="n">
        <f aca="false">TRUNC(L127/K127,0)*K127</f>
        <v>0</v>
      </c>
      <c r="P127" s="52" t="n">
        <f aca="false">L127-O127</f>
        <v>0</v>
      </c>
      <c r="R127" s="53" t="s">
        <v>221</v>
      </c>
    </row>
    <row r="128" s="1" customFormat="true" ht="111.75" hidden="false" customHeight="true" outlineLevel="0" collapsed="false">
      <c r="A128" s="82" t="n">
        <f aca="false">A127+1</f>
        <v>3</v>
      </c>
      <c r="B128" s="75"/>
      <c r="C128" s="178"/>
      <c r="D128" s="60" t="s">
        <v>228</v>
      </c>
      <c r="E128" s="123"/>
      <c r="F128" s="62" t="s">
        <v>225</v>
      </c>
      <c r="G128" s="174" t="n">
        <v>9785000337271</v>
      </c>
      <c r="H128" s="76" t="n">
        <v>115</v>
      </c>
      <c r="I128" s="65" t="n">
        <f aca="false">ROUND((100-$L$4)/100*H128,1)</f>
        <v>57.5</v>
      </c>
      <c r="J128" s="175" t="s">
        <v>199</v>
      </c>
      <c r="K128" s="67" t="n">
        <v>50</v>
      </c>
      <c r="L128" s="179"/>
      <c r="M128" s="49" t="n">
        <f aca="false">L128*I128</f>
        <v>0</v>
      </c>
      <c r="N128" s="51" t="n">
        <f aca="false">L128*3/K128</f>
        <v>0</v>
      </c>
      <c r="O128" s="51" t="n">
        <f aca="false">TRUNC(L128/K128,0)*K128</f>
        <v>0</v>
      </c>
      <c r="P128" s="52" t="n">
        <f aca="false">L128-O128</f>
        <v>0</v>
      </c>
      <c r="R128" s="53" t="s">
        <v>221</v>
      </c>
    </row>
    <row r="129" s="1" customFormat="true" ht="111.75" hidden="false" customHeight="true" outlineLevel="0" collapsed="false">
      <c r="A129" s="82" t="n">
        <f aca="false">A128+1</f>
        <v>4</v>
      </c>
      <c r="B129" s="75"/>
      <c r="C129" s="178"/>
      <c r="D129" s="60" t="s">
        <v>229</v>
      </c>
      <c r="E129" s="123"/>
      <c r="F129" s="62" t="s">
        <v>225</v>
      </c>
      <c r="G129" s="63" t="n">
        <v>9785000337226</v>
      </c>
      <c r="H129" s="76" t="n">
        <v>115</v>
      </c>
      <c r="I129" s="65" t="n">
        <f aca="false">ROUND((100-$L$4)/100*H129,1)</f>
        <v>57.5</v>
      </c>
      <c r="J129" s="175" t="s">
        <v>199</v>
      </c>
      <c r="K129" s="67" t="n">
        <v>50</v>
      </c>
      <c r="L129" s="176"/>
      <c r="M129" s="49" t="n">
        <f aca="false">L129*I129</f>
        <v>0</v>
      </c>
      <c r="N129" s="51" t="n">
        <f aca="false">L129*3/K129</f>
        <v>0</v>
      </c>
      <c r="O129" s="51" t="n">
        <f aca="false">TRUNC(L129/K129,0)*K129</f>
        <v>0</v>
      </c>
      <c r="P129" s="52" t="n">
        <f aca="false">L129-O129</f>
        <v>0</v>
      </c>
      <c r="R129" s="53" t="s">
        <v>221</v>
      </c>
    </row>
    <row r="130" s="1" customFormat="true" ht="111.75" hidden="false" customHeight="true" outlineLevel="0" collapsed="false">
      <c r="A130" s="82" t="n">
        <f aca="false">A129+1</f>
        <v>5</v>
      </c>
      <c r="B130" s="75"/>
      <c r="C130" s="178"/>
      <c r="D130" s="60" t="s">
        <v>230</v>
      </c>
      <c r="E130" s="123"/>
      <c r="F130" s="62" t="s">
        <v>225</v>
      </c>
      <c r="G130" s="63" t="n">
        <v>9785000337257</v>
      </c>
      <c r="H130" s="76" t="n">
        <v>115</v>
      </c>
      <c r="I130" s="65" t="n">
        <f aca="false">ROUND((100-$L$4)/100*H130,1)</f>
        <v>57.5</v>
      </c>
      <c r="J130" s="175" t="s">
        <v>199</v>
      </c>
      <c r="K130" s="67" t="n">
        <v>50</v>
      </c>
      <c r="L130" s="176"/>
      <c r="M130" s="49" t="n">
        <f aca="false">L130*I130</f>
        <v>0</v>
      </c>
      <c r="N130" s="51" t="n">
        <f aca="false">L130*3/K130</f>
        <v>0</v>
      </c>
      <c r="O130" s="51" t="n">
        <f aca="false">TRUNC(L130/K130,0)*K130</f>
        <v>0</v>
      </c>
      <c r="P130" s="52" t="n">
        <f aca="false">L130-O130</f>
        <v>0</v>
      </c>
      <c r="R130" s="53" t="s">
        <v>221</v>
      </c>
    </row>
    <row r="131" s="1" customFormat="true" ht="111.75" hidden="false" customHeight="true" outlineLevel="0" collapsed="false">
      <c r="A131" s="82" t="n">
        <f aca="false">A130+1</f>
        <v>6</v>
      </c>
      <c r="B131" s="75"/>
      <c r="C131" s="178"/>
      <c r="D131" s="60" t="s">
        <v>231</v>
      </c>
      <c r="E131" s="123"/>
      <c r="F131" s="62" t="s">
        <v>225</v>
      </c>
      <c r="G131" s="63" t="n">
        <v>9785000337264</v>
      </c>
      <c r="H131" s="76" t="n">
        <v>115</v>
      </c>
      <c r="I131" s="65" t="n">
        <f aca="false">ROUND((100-$L$4)/100*H131,1)</f>
        <v>57.5</v>
      </c>
      <c r="J131" s="175" t="s">
        <v>199</v>
      </c>
      <c r="K131" s="67" t="n">
        <v>50</v>
      </c>
      <c r="L131" s="179"/>
      <c r="M131" s="49" t="n">
        <f aca="false">L131*I131</f>
        <v>0</v>
      </c>
      <c r="N131" s="51" t="n">
        <f aca="false">L131*3/K131</f>
        <v>0</v>
      </c>
      <c r="O131" s="51" t="n">
        <f aca="false">TRUNC(L131/K131,0)*K131</f>
        <v>0</v>
      </c>
      <c r="P131" s="52" t="n">
        <f aca="false">L131-O131</f>
        <v>0</v>
      </c>
      <c r="R131" s="53" t="s">
        <v>221</v>
      </c>
    </row>
    <row r="132" s="132" customFormat="true" ht="111.75" hidden="false" customHeight="true" outlineLevel="0" collapsed="false">
      <c r="A132" s="82" t="n">
        <f aca="false">A131+1</f>
        <v>7</v>
      </c>
      <c r="B132" s="75"/>
      <c r="C132" s="178"/>
      <c r="D132" s="60" t="s">
        <v>232</v>
      </c>
      <c r="E132" s="123"/>
      <c r="F132" s="62" t="s">
        <v>225</v>
      </c>
      <c r="G132" s="63" t="n">
        <v>9785000337295</v>
      </c>
      <c r="H132" s="76" t="n">
        <v>115</v>
      </c>
      <c r="I132" s="65" t="n">
        <f aca="false">ROUND((100-$L$4)/100*H132,1)</f>
        <v>57.5</v>
      </c>
      <c r="J132" s="175" t="s">
        <v>199</v>
      </c>
      <c r="K132" s="67" t="n">
        <v>50</v>
      </c>
      <c r="L132" s="179"/>
      <c r="M132" s="49" t="n">
        <f aca="false">L132*I132</f>
        <v>0</v>
      </c>
      <c r="N132" s="51" t="n">
        <f aca="false">L132*3/K132</f>
        <v>0</v>
      </c>
      <c r="O132" s="51" t="n">
        <f aca="false">TRUNC(L132/K132,0)*K132</f>
        <v>0</v>
      </c>
      <c r="P132" s="52" t="n">
        <f aca="false">L132-O132</f>
        <v>0</v>
      </c>
      <c r="R132" s="53"/>
    </row>
    <row r="133" s="132" customFormat="true" ht="111.75" hidden="false" customHeight="true" outlineLevel="0" collapsed="false">
      <c r="A133" s="82" t="n">
        <f aca="false">A132+1</f>
        <v>8</v>
      </c>
      <c r="B133" s="75"/>
      <c r="C133" s="178"/>
      <c r="D133" s="60" t="s">
        <v>233</v>
      </c>
      <c r="E133" s="123"/>
      <c r="F133" s="62" t="s">
        <v>225</v>
      </c>
      <c r="G133" s="63" t="n">
        <v>9785000337288</v>
      </c>
      <c r="H133" s="76" t="n">
        <v>115</v>
      </c>
      <c r="I133" s="65" t="n">
        <f aca="false">ROUND((100-$L$4)/100*H133,1)</f>
        <v>57.5</v>
      </c>
      <c r="J133" s="175" t="s">
        <v>199</v>
      </c>
      <c r="K133" s="67" t="n">
        <v>50</v>
      </c>
      <c r="L133" s="179"/>
      <c r="M133" s="49" t="n">
        <f aca="false">L133*I133</f>
        <v>0</v>
      </c>
      <c r="N133" s="51" t="n">
        <f aca="false">L133*3/K133</f>
        <v>0</v>
      </c>
      <c r="O133" s="51" t="n">
        <f aca="false">TRUNC(L133/K133,0)*K133</f>
        <v>0</v>
      </c>
      <c r="P133" s="52" t="n">
        <f aca="false">L133-O133</f>
        <v>0</v>
      </c>
      <c r="R133" s="53" t="s">
        <v>234</v>
      </c>
    </row>
    <row r="134" s="1" customFormat="true" ht="96.75" hidden="false" customHeight="true" outlineLevel="0" collapsed="false">
      <c r="A134" s="71" t="s">
        <v>235</v>
      </c>
      <c r="B134" s="71"/>
      <c r="C134" s="71"/>
      <c r="D134" s="71"/>
      <c r="E134" s="72"/>
      <c r="F134" s="55" t="s">
        <v>236</v>
      </c>
      <c r="G134" s="55"/>
      <c r="H134" s="55"/>
      <c r="I134" s="55"/>
      <c r="J134" s="55"/>
      <c r="K134" s="55"/>
      <c r="L134" s="73"/>
      <c r="M134" s="49"/>
      <c r="N134" s="51"/>
      <c r="O134" s="51"/>
      <c r="P134" s="52"/>
      <c r="R134" s="53" t="s">
        <v>234</v>
      </c>
    </row>
    <row r="135" s="1" customFormat="true" ht="111.75" hidden="false" customHeight="true" outlineLevel="0" collapsed="false">
      <c r="A135" s="82" t="n">
        <v>1</v>
      </c>
      <c r="B135" s="75" t="s">
        <v>237</v>
      </c>
      <c r="C135" s="180"/>
      <c r="D135" s="60" t="s">
        <v>206</v>
      </c>
      <c r="E135" s="61" t="s">
        <v>28</v>
      </c>
      <c r="F135" s="62" t="s">
        <v>238</v>
      </c>
      <c r="G135" s="63" t="n">
        <v>9785000336892</v>
      </c>
      <c r="H135" s="64" t="n">
        <v>88</v>
      </c>
      <c r="I135" s="65" t="n">
        <f aca="false">ROUND((100-$L$4)/100*H135,1)</f>
        <v>44</v>
      </c>
      <c r="J135" s="83" t="s">
        <v>174</v>
      </c>
      <c r="K135" s="181" t="n">
        <v>50</v>
      </c>
      <c r="L135" s="114"/>
      <c r="M135" s="49" t="n">
        <f aca="false">L135*I135</f>
        <v>0</v>
      </c>
      <c r="N135" s="51" t="n">
        <f aca="false">L135*2/50</f>
        <v>0</v>
      </c>
      <c r="O135" s="51" t="n">
        <f aca="false">TRUNC(L135/K135,0)*K135</f>
        <v>0</v>
      </c>
      <c r="P135" s="52" t="n">
        <f aca="false">L135-O135</f>
        <v>0</v>
      </c>
      <c r="R135" s="53" t="s">
        <v>234</v>
      </c>
    </row>
    <row r="136" s="1" customFormat="true" ht="111.75" hidden="false" customHeight="true" outlineLevel="0" collapsed="false">
      <c r="A136" s="82" t="n">
        <f aca="false">A135+1</f>
        <v>2</v>
      </c>
      <c r="B136" s="75" t="s">
        <v>237</v>
      </c>
      <c r="C136" s="180"/>
      <c r="D136" s="60" t="s">
        <v>239</v>
      </c>
      <c r="E136" s="61" t="s">
        <v>28</v>
      </c>
      <c r="F136" s="62" t="s">
        <v>238</v>
      </c>
      <c r="G136" s="63" t="n">
        <v>9785000336861</v>
      </c>
      <c r="H136" s="64" t="n">
        <v>88</v>
      </c>
      <c r="I136" s="65" t="n">
        <f aca="false">ROUND((100-$L$4)/100*H136,1)</f>
        <v>44</v>
      </c>
      <c r="J136" s="83" t="s">
        <v>174</v>
      </c>
      <c r="K136" s="181" t="n">
        <v>50</v>
      </c>
      <c r="L136" s="114"/>
      <c r="M136" s="49" t="n">
        <f aca="false">L136*I136</f>
        <v>0</v>
      </c>
      <c r="N136" s="51" t="n">
        <f aca="false">L136*2/50</f>
        <v>0</v>
      </c>
      <c r="O136" s="51" t="n">
        <f aca="false">TRUNC(L136/K136,0)*K136</f>
        <v>0</v>
      </c>
      <c r="P136" s="52" t="n">
        <f aca="false">L136-O136</f>
        <v>0</v>
      </c>
      <c r="R136" s="53" t="s">
        <v>234</v>
      </c>
    </row>
    <row r="137" s="1" customFormat="true" ht="111.75" hidden="false" customHeight="true" outlineLevel="0" collapsed="false">
      <c r="A137" s="82" t="n">
        <f aca="false">A136+1</f>
        <v>3</v>
      </c>
      <c r="B137" s="75" t="s">
        <v>237</v>
      </c>
      <c r="C137" s="180"/>
      <c r="D137" s="60" t="s">
        <v>240</v>
      </c>
      <c r="E137" s="61" t="s">
        <v>28</v>
      </c>
      <c r="F137" s="62" t="s">
        <v>238</v>
      </c>
      <c r="G137" s="63" t="n">
        <v>9785000336854</v>
      </c>
      <c r="H137" s="64" t="n">
        <v>88</v>
      </c>
      <c r="I137" s="65" t="n">
        <f aca="false">ROUND((100-$L$4)/100*H137,1)</f>
        <v>44</v>
      </c>
      <c r="J137" s="83" t="s">
        <v>174</v>
      </c>
      <c r="K137" s="181" t="n">
        <v>50</v>
      </c>
      <c r="L137" s="114"/>
      <c r="M137" s="49" t="n">
        <f aca="false">L137*I137</f>
        <v>0</v>
      </c>
      <c r="N137" s="51" t="n">
        <f aca="false">L137*2/50</f>
        <v>0</v>
      </c>
      <c r="O137" s="51" t="n">
        <f aca="false">TRUNC(L137/K137,0)*K137</f>
        <v>0</v>
      </c>
      <c r="P137" s="52" t="n">
        <f aca="false">L137-O137</f>
        <v>0</v>
      </c>
      <c r="R137" s="53" t="s">
        <v>234</v>
      </c>
    </row>
    <row r="138" s="1" customFormat="true" ht="111.75" hidden="false" customHeight="true" outlineLevel="0" collapsed="false">
      <c r="A138" s="82" t="n">
        <f aca="false">A137+1</f>
        <v>4</v>
      </c>
      <c r="B138" s="75" t="s">
        <v>237</v>
      </c>
      <c r="C138" s="169" t="s">
        <v>189</v>
      </c>
      <c r="D138" s="60" t="s">
        <v>241</v>
      </c>
      <c r="E138" s="61" t="s">
        <v>28</v>
      </c>
      <c r="F138" s="62" t="s">
        <v>238</v>
      </c>
      <c r="G138" s="63" t="n">
        <v>9785000336908</v>
      </c>
      <c r="H138" s="64" t="n">
        <v>88</v>
      </c>
      <c r="I138" s="65" t="n">
        <f aca="false">ROUND((100-$L$4)/100*H138,1)</f>
        <v>44</v>
      </c>
      <c r="J138" s="83" t="s">
        <v>43</v>
      </c>
      <c r="K138" s="181" t="n">
        <v>50</v>
      </c>
      <c r="L138" s="114"/>
      <c r="M138" s="49" t="n">
        <f aca="false">L138*I138</f>
        <v>0</v>
      </c>
      <c r="N138" s="51" t="n">
        <f aca="false">L138*2/50</f>
        <v>0</v>
      </c>
      <c r="O138" s="51" t="n">
        <f aca="false">TRUNC(L138/K138,0)*K138</f>
        <v>0</v>
      </c>
      <c r="P138" s="52" t="n">
        <f aca="false">L138-O138</f>
        <v>0</v>
      </c>
      <c r="R138" s="53" t="s">
        <v>234</v>
      </c>
    </row>
    <row r="139" s="1" customFormat="true" ht="111.75" hidden="false" customHeight="true" outlineLevel="0" collapsed="false">
      <c r="A139" s="82" t="n">
        <f aca="false">A138+1</f>
        <v>5</v>
      </c>
      <c r="B139" s="75" t="s">
        <v>237</v>
      </c>
      <c r="C139" s="169" t="s">
        <v>189</v>
      </c>
      <c r="D139" s="60" t="s">
        <v>242</v>
      </c>
      <c r="E139" s="61" t="s">
        <v>28</v>
      </c>
      <c r="F139" s="62" t="s">
        <v>238</v>
      </c>
      <c r="G139" s="63" t="n">
        <v>9785000336922</v>
      </c>
      <c r="H139" s="64" t="n">
        <v>88</v>
      </c>
      <c r="I139" s="65" t="n">
        <f aca="false">ROUND((100-$L$4)/100*H139,1)</f>
        <v>44</v>
      </c>
      <c r="J139" s="83" t="s">
        <v>161</v>
      </c>
      <c r="K139" s="181" t="n">
        <v>50</v>
      </c>
      <c r="L139" s="114"/>
      <c r="M139" s="49" t="n">
        <f aca="false">L139*I139</f>
        <v>0</v>
      </c>
      <c r="N139" s="51" t="n">
        <f aca="false">L139*2/50</f>
        <v>0</v>
      </c>
      <c r="O139" s="51" t="n">
        <f aca="false">TRUNC(L139/K139,0)*K139</f>
        <v>0</v>
      </c>
      <c r="P139" s="52" t="n">
        <f aca="false">L139-O139</f>
        <v>0</v>
      </c>
      <c r="R139" s="53"/>
    </row>
    <row r="140" s="1" customFormat="true" ht="111.75" hidden="false" customHeight="true" outlineLevel="0" collapsed="false">
      <c r="A140" s="82" t="n">
        <f aca="false">A139+1</f>
        <v>6</v>
      </c>
      <c r="B140" s="75" t="s">
        <v>237</v>
      </c>
      <c r="C140" s="169" t="s">
        <v>189</v>
      </c>
      <c r="D140" s="60" t="s">
        <v>243</v>
      </c>
      <c r="E140" s="61" t="s">
        <v>28</v>
      </c>
      <c r="F140" s="62" t="s">
        <v>238</v>
      </c>
      <c r="G140" s="63" t="n">
        <v>9785000336878</v>
      </c>
      <c r="H140" s="64" t="n">
        <v>88</v>
      </c>
      <c r="I140" s="65" t="n">
        <f aca="false">ROUND((100-$L$4)/100*H140,1)</f>
        <v>44</v>
      </c>
      <c r="J140" s="83" t="s">
        <v>244</v>
      </c>
      <c r="K140" s="181" t="n">
        <v>50</v>
      </c>
      <c r="L140" s="114"/>
      <c r="M140" s="49" t="n">
        <f aca="false">L140*I140</f>
        <v>0</v>
      </c>
      <c r="N140" s="51" t="n">
        <f aca="false">L140*2/50</f>
        <v>0</v>
      </c>
      <c r="O140" s="51" t="n">
        <f aca="false">TRUNC(L140/K140,0)*K140</f>
        <v>0</v>
      </c>
      <c r="P140" s="52" t="n">
        <f aca="false">L140-O140</f>
        <v>0</v>
      </c>
      <c r="R140" s="53" t="s">
        <v>234</v>
      </c>
    </row>
    <row r="141" s="132" customFormat="true" ht="111.75" hidden="false" customHeight="true" outlineLevel="0" collapsed="false">
      <c r="A141" s="82" t="n">
        <f aca="false">A140+1</f>
        <v>7</v>
      </c>
      <c r="B141" s="75"/>
      <c r="C141" s="169" t="s">
        <v>189</v>
      </c>
      <c r="D141" s="60" t="s">
        <v>245</v>
      </c>
      <c r="E141" s="61" t="s">
        <v>28</v>
      </c>
      <c r="F141" s="62" t="s">
        <v>238</v>
      </c>
      <c r="G141" s="63" t="n">
        <v>9785000336915</v>
      </c>
      <c r="H141" s="64" t="n">
        <v>88</v>
      </c>
      <c r="I141" s="65" t="n">
        <f aca="false">ROUND((100-$L$4)/100*H141,1)</f>
        <v>44</v>
      </c>
      <c r="J141" s="83" t="s">
        <v>161</v>
      </c>
      <c r="K141" s="181" t="n">
        <v>50</v>
      </c>
      <c r="L141" s="114"/>
      <c r="M141" s="49" t="n">
        <f aca="false">L141*I141</f>
        <v>0</v>
      </c>
      <c r="N141" s="51" t="n">
        <f aca="false">L141*2/50</f>
        <v>0</v>
      </c>
      <c r="O141" s="51"/>
      <c r="P141" s="52"/>
      <c r="R141" s="53"/>
    </row>
    <row r="142" s="132" customFormat="true" ht="111.75" hidden="false" customHeight="true" outlineLevel="0" collapsed="false">
      <c r="A142" s="82" t="n">
        <f aca="false">A141+1</f>
        <v>8</v>
      </c>
      <c r="B142" s="75" t="s">
        <v>237</v>
      </c>
      <c r="C142" s="169" t="s">
        <v>189</v>
      </c>
      <c r="D142" s="60" t="s">
        <v>246</v>
      </c>
      <c r="E142" s="61" t="s">
        <v>28</v>
      </c>
      <c r="F142" s="62" t="s">
        <v>238</v>
      </c>
      <c r="G142" s="63" t="n">
        <v>9785000336885</v>
      </c>
      <c r="H142" s="64" t="n">
        <v>88</v>
      </c>
      <c r="I142" s="65" t="n">
        <f aca="false">ROUND((100-$L$4)/100*H142,1)</f>
        <v>44</v>
      </c>
      <c r="J142" s="83" t="s">
        <v>43</v>
      </c>
      <c r="K142" s="181" t="n">
        <v>50</v>
      </c>
      <c r="L142" s="114"/>
      <c r="M142" s="49" t="n">
        <f aca="false">L142*I142</f>
        <v>0</v>
      </c>
      <c r="N142" s="51" t="n">
        <f aca="false">L142*2/50</f>
        <v>0</v>
      </c>
      <c r="O142" s="51" t="n">
        <f aca="false">TRUNC(L142/K142,0)*K142</f>
        <v>0</v>
      </c>
      <c r="P142" s="52" t="n">
        <f aca="false">L142-O142</f>
        <v>0</v>
      </c>
      <c r="R142" s="53" t="s">
        <v>247</v>
      </c>
    </row>
    <row r="143" s="1" customFormat="true" ht="67.5" hidden="false" customHeight="true" outlineLevel="0" collapsed="false">
      <c r="A143" s="71" t="s">
        <v>248</v>
      </c>
      <c r="B143" s="71"/>
      <c r="C143" s="71"/>
      <c r="D143" s="71"/>
      <c r="E143" s="123"/>
      <c r="F143" s="182" t="s">
        <v>249</v>
      </c>
      <c r="G143" s="182"/>
      <c r="H143" s="182"/>
      <c r="I143" s="182"/>
      <c r="J143" s="182"/>
      <c r="K143" s="182"/>
      <c r="L143" s="73"/>
      <c r="M143" s="49"/>
      <c r="O143" s="51"/>
      <c r="P143" s="52"/>
      <c r="R143" s="53"/>
    </row>
    <row r="144" s="1" customFormat="true" ht="111.75" hidden="false" customHeight="true" outlineLevel="0" collapsed="false">
      <c r="A144" s="82" t="n">
        <v>1</v>
      </c>
      <c r="B144" s="75" t="s">
        <v>171</v>
      </c>
      <c r="C144" s="169"/>
      <c r="D144" s="60" t="s">
        <v>250</v>
      </c>
      <c r="E144" s="155"/>
      <c r="F144" s="62" t="s">
        <v>251</v>
      </c>
      <c r="G144" s="63" t="n">
        <v>9785000336304</v>
      </c>
      <c r="H144" s="64" t="n">
        <v>98</v>
      </c>
      <c r="I144" s="65" t="n">
        <f aca="false">ROUND((100-$L$4)/100*H144,1)</f>
        <v>49</v>
      </c>
      <c r="J144" s="83" t="s">
        <v>104</v>
      </c>
      <c r="K144" s="67" t="n">
        <v>50</v>
      </c>
      <c r="L144" s="68"/>
      <c r="M144" s="49" t="n">
        <f aca="false">L144*I144</f>
        <v>0</v>
      </c>
      <c r="N144" s="51" t="n">
        <f aca="false">L144*2/50</f>
        <v>0</v>
      </c>
      <c r="O144" s="51" t="n">
        <f aca="false">TRUNC(L144/K144,0)*K144</f>
        <v>0</v>
      </c>
      <c r="P144" s="52" t="n">
        <f aca="false">L144-O144</f>
        <v>0</v>
      </c>
      <c r="R144" s="51"/>
    </row>
    <row r="145" s="1" customFormat="true" ht="111.75" hidden="false" customHeight="true" outlineLevel="0" collapsed="false">
      <c r="A145" s="82" t="n">
        <f aca="false">A144+1</f>
        <v>2</v>
      </c>
      <c r="B145" s="75" t="s">
        <v>171</v>
      </c>
      <c r="C145" s="169" t="s">
        <v>189</v>
      </c>
      <c r="D145" s="60" t="s">
        <v>190</v>
      </c>
      <c r="E145" s="155"/>
      <c r="F145" s="62" t="s">
        <v>251</v>
      </c>
      <c r="G145" s="63" t="n">
        <v>9785000336274</v>
      </c>
      <c r="H145" s="64" t="n">
        <v>98</v>
      </c>
      <c r="I145" s="65" t="n">
        <f aca="false">ROUND((100-$L$4)/100*H145,1)</f>
        <v>49</v>
      </c>
      <c r="J145" s="83" t="s">
        <v>199</v>
      </c>
      <c r="K145" s="67" t="n">
        <v>50</v>
      </c>
      <c r="L145" s="68"/>
      <c r="M145" s="49" t="n">
        <f aca="false">L145*I145</f>
        <v>0</v>
      </c>
      <c r="N145" s="51" t="n">
        <f aca="false">L145*2/50</f>
        <v>0</v>
      </c>
      <c r="O145" s="51" t="n">
        <f aca="false">TRUNC(L145/K145,0)*K145</f>
        <v>0</v>
      </c>
      <c r="P145" s="52" t="n">
        <f aca="false">L145-O145</f>
        <v>0</v>
      </c>
      <c r="R145" s="53" t="s">
        <v>247</v>
      </c>
    </row>
    <row r="146" s="1" customFormat="true" ht="111.75" hidden="false" customHeight="true" outlineLevel="0" collapsed="false">
      <c r="A146" s="82" t="n">
        <f aca="false">A145+1</f>
        <v>3</v>
      </c>
      <c r="B146" s="75" t="s">
        <v>171</v>
      </c>
      <c r="C146" s="169" t="s">
        <v>189</v>
      </c>
      <c r="D146" s="60" t="s">
        <v>195</v>
      </c>
      <c r="E146" s="155"/>
      <c r="F146" s="62" t="s">
        <v>251</v>
      </c>
      <c r="G146" s="63" t="n">
        <v>9785000336281</v>
      </c>
      <c r="H146" s="64" t="n">
        <v>98</v>
      </c>
      <c r="I146" s="65" t="n">
        <f aca="false">ROUND((100-$L$4)/100*H146,1)</f>
        <v>49</v>
      </c>
      <c r="J146" s="83" t="s">
        <v>43</v>
      </c>
      <c r="K146" s="67" t="n">
        <v>50</v>
      </c>
      <c r="L146" s="68"/>
      <c r="M146" s="49" t="n">
        <f aca="false">L146*I146</f>
        <v>0</v>
      </c>
      <c r="N146" s="51" t="n">
        <f aca="false">L146*2/50</f>
        <v>0</v>
      </c>
      <c r="O146" s="51" t="n">
        <f aca="false">TRUNC(L146/K146,0)*K146</f>
        <v>0</v>
      </c>
      <c r="P146" s="52" t="n">
        <f aca="false">L146-O146</f>
        <v>0</v>
      </c>
      <c r="R146" s="53"/>
    </row>
    <row r="147" s="1" customFormat="true" ht="111.75" hidden="false" customHeight="true" outlineLevel="0" collapsed="false">
      <c r="A147" s="82" t="n">
        <f aca="false">A146+1</f>
        <v>4</v>
      </c>
      <c r="B147" s="75" t="s">
        <v>171</v>
      </c>
      <c r="C147" s="169" t="s">
        <v>189</v>
      </c>
      <c r="D147" s="60" t="s">
        <v>252</v>
      </c>
      <c r="E147" s="155"/>
      <c r="F147" s="62" t="s">
        <v>251</v>
      </c>
      <c r="G147" s="63" t="n">
        <v>9785000336267</v>
      </c>
      <c r="H147" s="64" t="n">
        <v>98</v>
      </c>
      <c r="I147" s="65" t="n">
        <f aca="false">ROUND((100-$L$4)/100*H147,1)</f>
        <v>49</v>
      </c>
      <c r="J147" s="83" t="s">
        <v>155</v>
      </c>
      <c r="K147" s="67" t="n">
        <v>50</v>
      </c>
      <c r="L147" s="183"/>
      <c r="M147" s="49" t="n">
        <f aca="false">L147*I147</f>
        <v>0</v>
      </c>
      <c r="N147" s="51" t="n">
        <f aca="false">L147*2/50</f>
        <v>0</v>
      </c>
      <c r="O147" s="51" t="n">
        <f aca="false">TRUNC(L147/K147,0)*K147</f>
        <v>0</v>
      </c>
      <c r="P147" s="52" t="n">
        <f aca="false">L147-O147</f>
        <v>0</v>
      </c>
      <c r="R147" s="53" t="s">
        <v>247</v>
      </c>
    </row>
    <row r="148" s="1" customFormat="true" ht="111.75" hidden="false" customHeight="true" outlineLevel="0" collapsed="false">
      <c r="A148" s="82" t="n">
        <f aca="false">A147+1</f>
        <v>5</v>
      </c>
      <c r="B148" s="75"/>
      <c r="C148" s="80"/>
      <c r="D148" s="60" t="s">
        <v>253</v>
      </c>
      <c r="E148" s="155"/>
      <c r="F148" s="62" t="s">
        <v>251</v>
      </c>
      <c r="G148" s="63" t="n">
        <v>9785000336298</v>
      </c>
      <c r="H148" s="64" t="n">
        <v>98</v>
      </c>
      <c r="I148" s="65" t="n">
        <f aca="false">ROUND((100-$L$4)/100*H148,1)</f>
        <v>49</v>
      </c>
      <c r="J148" s="83" t="s">
        <v>47</v>
      </c>
      <c r="K148" s="67" t="n">
        <v>50</v>
      </c>
      <c r="L148" s="183"/>
      <c r="M148" s="49" t="n">
        <f aca="false">L148*I148</f>
        <v>0</v>
      </c>
      <c r="N148" s="51" t="n">
        <f aca="false">L148*2/50</f>
        <v>0</v>
      </c>
      <c r="O148" s="51"/>
      <c r="P148" s="52"/>
      <c r="R148" s="53" t="s">
        <v>247</v>
      </c>
    </row>
    <row r="149" s="1" customFormat="true" ht="111.75" hidden="false" customHeight="true" outlineLevel="0" collapsed="false">
      <c r="A149" s="82" t="n">
        <f aca="false">A147+1</f>
        <v>5</v>
      </c>
      <c r="B149" s="75" t="s">
        <v>171</v>
      </c>
      <c r="C149" s="169" t="s">
        <v>189</v>
      </c>
      <c r="D149" s="60" t="s">
        <v>254</v>
      </c>
      <c r="E149" s="156"/>
      <c r="F149" s="62" t="s">
        <v>251</v>
      </c>
      <c r="G149" s="63" t="n">
        <v>9785000336311</v>
      </c>
      <c r="H149" s="64" t="n">
        <v>98</v>
      </c>
      <c r="I149" s="65" t="n">
        <f aca="false">ROUND((100-$L$4)/100*H149,1)</f>
        <v>49</v>
      </c>
      <c r="J149" s="83" t="s">
        <v>155</v>
      </c>
      <c r="K149" s="67" t="n">
        <v>50</v>
      </c>
      <c r="L149" s="68"/>
      <c r="M149" s="49" t="n">
        <f aca="false">L149*I149</f>
        <v>0</v>
      </c>
      <c r="N149" s="51" t="n">
        <f aca="false">L149*2/50</f>
        <v>0</v>
      </c>
      <c r="O149" s="51" t="n">
        <f aca="false">TRUNC(L149/K149,0)*K149</f>
        <v>0</v>
      </c>
      <c r="P149" s="52" t="n">
        <f aca="false">L149-O149</f>
        <v>0</v>
      </c>
      <c r="R149" s="53" t="s">
        <v>247</v>
      </c>
    </row>
    <row r="150" s="132" customFormat="true" ht="111.75" hidden="false" customHeight="true" outlineLevel="0" collapsed="false">
      <c r="A150" s="82" t="n">
        <f aca="false">A149+1</f>
        <v>6</v>
      </c>
      <c r="B150" s="75" t="s">
        <v>171</v>
      </c>
      <c r="C150" s="169" t="s">
        <v>189</v>
      </c>
      <c r="D150" s="60" t="s">
        <v>255</v>
      </c>
      <c r="E150" s="155"/>
      <c r="F150" s="62" t="s">
        <v>251</v>
      </c>
      <c r="G150" s="63" t="n">
        <v>9785000336328</v>
      </c>
      <c r="H150" s="64" t="n">
        <v>98</v>
      </c>
      <c r="I150" s="65" t="n">
        <f aca="false">ROUND((100-$L$4)/100*H150,1)</f>
        <v>49</v>
      </c>
      <c r="J150" s="83" t="s">
        <v>43</v>
      </c>
      <c r="K150" s="67" t="n">
        <v>50</v>
      </c>
      <c r="L150" s="68"/>
      <c r="M150" s="49" t="n">
        <f aca="false">L150*I150</f>
        <v>0</v>
      </c>
      <c r="N150" s="51" t="n">
        <f aca="false">L150*2/50</f>
        <v>0</v>
      </c>
      <c r="O150" s="51" t="n">
        <f aca="false">TRUNC(L150/K150,0)*K150</f>
        <v>0</v>
      </c>
      <c r="P150" s="52" t="n">
        <f aca="false">L150-O150</f>
        <v>0</v>
      </c>
      <c r="R150" s="53"/>
    </row>
    <row r="151" s="1" customFormat="true" ht="111.75" hidden="false" customHeight="true" outlineLevel="0" collapsed="false">
      <c r="A151" s="82" t="n">
        <f aca="false">A150+1</f>
        <v>7</v>
      </c>
      <c r="B151" s="75" t="s">
        <v>171</v>
      </c>
      <c r="C151" s="169" t="s">
        <v>189</v>
      </c>
      <c r="D151" s="60" t="s">
        <v>256</v>
      </c>
      <c r="E151" s="156"/>
      <c r="F151" s="62" t="s">
        <v>251</v>
      </c>
      <c r="G151" s="63" t="n">
        <v>9785000336335</v>
      </c>
      <c r="H151" s="64" t="n">
        <v>98</v>
      </c>
      <c r="I151" s="65" t="n">
        <f aca="false">ROUND((100-$L$4)/100*H151,1)</f>
        <v>49</v>
      </c>
      <c r="J151" s="83" t="s">
        <v>199</v>
      </c>
      <c r="K151" s="67" t="n">
        <v>50</v>
      </c>
      <c r="L151" s="68"/>
      <c r="M151" s="49" t="n">
        <f aca="false">L151*I151</f>
        <v>0</v>
      </c>
      <c r="N151" s="51" t="n">
        <f aca="false">L151*2/50</f>
        <v>0</v>
      </c>
      <c r="O151" s="51" t="n">
        <f aca="false">TRUNC(L151/K151,0)*K151</f>
        <v>0</v>
      </c>
      <c r="P151" s="52" t="n">
        <f aca="false">L151-O151</f>
        <v>0</v>
      </c>
      <c r="R151" s="51"/>
    </row>
    <row r="152" s="1" customFormat="true" ht="54.75" hidden="false" customHeight="true" outlineLevel="0" collapsed="false">
      <c r="A152" s="71" t="s">
        <v>257</v>
      </c>
      <c r="B152" s="71"/>
      <c r="C152" s="71"/>
      <c r="D152" s="71"/>
      <c r="E152" s="72"/>
      <c r="F152" s="55" t="s">
        <v>258</v>
      </c>
      <c r="G152" s="55"/>
      <c r="H152" s="55"/>
      <c r="I152" s="55"/>
      <c r="J152" s="55"/>
      <c r="K152" s="55"/>
      <c r="L152" s="73"/>
      <c r="M152" s="49"/>
      <c r="N152" s="51"/>
      <c r="O152" s="51"/>
      <c r="P152" s="52"/>
      <c r="R152" s="51"/>
    </row>
    <row r="153" s="132" customFormat="true" ht="73.5" hidden="false" customHeight="true" outlineLevel="0" collapsed="false">
      <c r="A153" s="82" t="n">
        <v>1</v>
      </c>
      <c r="B153" s="75" t="s">
        <v>259</v>
      </c>
      <c r="C153" s="148"/>
      <c r="D153" s="89" t="s">
        <v>260</v>
      </c>
      <c r="E153" s="123"/>
      <c r="F153" s="62" t="s">
        <v>261</v>
      </c>
      <c r="G153" s="63" t="n">
        <v>9785912828294</v>
      </c>
      <c r="H153" s="85" t="n">
        <v>124</v>
      </c>
      <c r="I153" s="65" t="n">
        <f aca="false">ROUND((100-$L$4)/100*H153,1)</f>
        <v>62</v>
      </c>
      <c r="J153" s="175" t="s">
        <v>104</v>
      </c>
      <c r="K153" s="67" t="n">
        <v>30</v>
      </c>
      <c r="L153" s="114"/>
      <c r="M153" s="49" t="n">
        <f aca="false">L153*I153</f>
        <v>0</v>
      </c>
      <c r="N153" s="51" t="n">
        <f aca="false">L153*2.8/30</f>
        <v>0</v>
      </c>
      <c r="O153" s="51" t="n">
        <f aca="false">TRUNC(L153/K153,0)*K153</f>
        <v>0</v>
      </c>
      <c r="P153" s="52" t="n">
        <f aca="false">L153-O153</f>
        <v>0</v>
      </c>
      <c r="R153" s="53"/>
    </row>
    <row r="154" s="132" customFormat="true" ht="73.5" hidden="false" customHeight="true" outlineLevel="0" collapsed="false">
      <c r="A154" s="82" t="n">
        <f aca="false">A153+1</f>
        <v>2</v>
      </c>
      <c r="B154" s="75" t="s">
        <v>259</v>
      </c>
      <c r="C154" s="148"/>
      <c r="D154" s="89" t="s">
        <v>262</v>
      </c>
      <c r="E154" s="123"/>
      <c r="F154" s="62" t="s">
        <v>261</v>
      </c>
      <c r="G154" s="63" t="n">
        <v>9785912823770</v>
      </c>
      <c r="H154" s="85" t="n">
        <v>124</v>
      </c>
      <c r="I154" s="65" t="n">
        <f aca="false">ROUND((100-$L$4)/100*H154,1)</f>
        <v>62</v>
      </c>
      <c r="J154" s="175" t="s">
        <v>104</v>
      </c>
      <c r="K154" s="67" t="n">
        <v>30</v>
      </c>
      <c r="L154" s="114"/>
      <c r="M154" s="49" t="n">
        <f aca="false">L154*I154</f>
        <v>0</v>
      </c>
      <c r="N154" s="51" t="n">
        <f aca="false">L154*2.8/30</f>
        <v>0</v>
      </c>
      <c r="O154" s="51" t="n">
        <f aca="false">TRUNC(L154/K154,0)*K154</f>
        <v>0</v>
      </c>
      <c r="P154" s="52" t="n">
        <f aca="false">L154-O154</f>
        <v>0</v>
      </c>
      <c r="R154" s="53" t="s">
        <v>263</v>
      </c>
    </row>
    <row r="155" s="1" customFormat="true" ht="47.25" hidden="false" customHeight="true" outlineLevel="0" collapsed="false">
      <c r="A155" s="71"/>
      <c r="B155" s="71"/>
      <c r="C155" s="71"/>
      <c r="D155" s="71"/>
      <c r="E155" s="184"/>
      <c r="F155" s="55" t="s">
        <v>264</v>
      </c>
      <c r="G155" s="55"/>
      <c r="H155" s="55"/>
      <c r="I155" s="55"/>
      <c r="J155" s="55"/>
      <c r="K155" s="55"/>
      <c r="L155" s="73"/>
      <c r="M155" s="49"/>
      <c r="O155" s="51"/>
      <c r="P155" s="52"/>
      <c r="R155" s="53" t="s">
        <v>263</v>
      </c>
    </row>
    <row r="156" s="1" customFormat="true" ht="73.5" hidden="false" customHeight="true" outlineLevel="0" collapsed="false">
      <c r="A156" s="82" t="n">
        <v>1</v>
      </c>
      <c r="B156" s="75" t="s">
        <v>259</v>
      </c>
      <c r="C156" s="169" t="s">
        <v>189</v>
      </c>
      <c r="D156" s="89" t="s">
        <v>190</v>
      </c>
      <c r="E156" s="123"/>
      <c r="F156" s="62" t="s">
        <v>261</v>
      </c>
      <c r="G156" s="63" t="n">
        <v>9785912822940</v>
      </c>
      <c r="H156" s="85" t="n">
        <v>124</v>
      </c>
      <c r="I156" s="65" t="n">
        <f aca="false">ROUND((100-$L$4)/100*H156,1)</f>
        <v>62</v>
      </c>
      <c r="J156" s="175" t="s">
        <v>163</v>
      </c>
      <c r="K156" s="67" t="n">
        <v>30</v>
      </c>
      <c r="L156" s="114"/>
      <c r="M156" s="49" t="n">
        <f aca="false">L156*I156</f>
        <v>0</v>
      </c>
      <c r="N156" s="51" t="n">
        <f aca="false">L156*2.8/30</f>
        <v>0</v>
      </c>
      <c r="O156" s="51" t="n">
        <f aca="false">TRUNC(L156/K156,0)*K156</f>
        <v>0</v>
      </c>
      <c r="P156" s="52" t="n">
        <f aca="false">L156-O156</f>
        <v>0</v>
      </c>
      <c r="R156" s="53" t="s">
        <v>263</v>
      </c>
    </row>
    <row r="157" s="1" customFormat="true" ht="73.5" hidden="false" customHeight="true" outlineLevel="0" collapsed="false">
      <c r="A157" s="82" t="n">
        <f aca="false">A156+1</f>
        <v>2</v>
      </c>
      <c r="B157" s="75" t="s">
        <v>259</v>
      </c>
      <c r="C157" s="169" t="s">
        <v>189</v>
      </c>
      <c r="D157" s="89" t="s">
        <v>265</v>
      </c>
      <c r="E157" s="123"/>
      <c r="F157" s="62" t="s">
        <v>261</v>
      </c>
      <c r="G157" s="63" t="n">
        <v>9785912823794</v>
      </c>
      <c r="H157" s="85" t="n">
        <v>124</v>
      </c>
      <c r="I157" s="65" t="n">
        <f aca="false">ROUND((100-$L$4)/100*H157,1)</f>
        <v>62</v>
      </c>
      <c r="J157" s="175" t="s">
        <v>163</v>
      </c>
      <c r="K157" s="67" t="n">
        <v>30</v>
      </c>
      <c r="L157" s="114"/>
      <c r="M157" s="49" t="n">
        <f aca="false">L157*I157</f>
        <v>0</v>
      </c>
      <c r="N157" s="51" t="n">
        <f aca="false">L157*2.8/30</f>
        <v>0</v>
      </c>
      <c r="O157" s="51" t="n">
        <f aca="false">TRUNC(L157/K157,0)*K157</f>
        <v>0</v>
      </c>
      <c r="P157" s="52" t="n">
        <f aca="false">L157-O157</f>
        <v>0</v>
      </c>
      <c r="R157" s="53" t="s">
        <v>263</v>
      </c>
    </row>
    <row r="158" s="1" customFormat="true" ht="73.5" hidden="false" customHeight="true" outlineLevel="0" collapsed="false">
      <c r="A158" s="82" t="n">
        <f aca="false">A157+1</f>
        <v>3</v>
      </c>
      <c r="B158" s="75" t="s">
        <v>259</v>
      </c>
      <c r="C158" s="169" t="s">
        <v>189</v>
      </c>
      <c r="D158" s="89" t="s">
        <v>266</v>
      </c>
      <c r="E158" s="180"/>
      <c r="F158" s="62" t="s">
        <v>261</v>
      </c>
      <c r="G158" s="63" t="n">
        <v>9785912822797</v>
      </c>
      <c r="H158" s="85" t="n">
        <v>124</v>
      </c>
      <c r="I158" s="65" t="n">
        <f aca="false">ROUND((100-$L$4)/100*H158,1)</f>
        <v>62</v>
      </c>
      <c r="J158" s="175" t="s">
        <v>163</v>
      </c>
      <c r="K158" s="67" t="n">
        <v>30</v>
      </c>
      <c r="L158" s="114"/>
      <c r="M158" s="49" t="n">
        <f aca="false">L158*I158</f>
        <v>0</v>
      </c>
      <c r="N158" s="51" t="n">
        <f aca="false">L158*2.8/30</f>
        <v>0</v>
      </c>
      <c r="O158" s="51" t="n">
        <f aca="false">TRUNC(L158/K158,0)*K158</f>
        <v>0</v>
      </c>
      <c r="P158" s="52" t="n">
        <f aca="false">L158-O158</f>
        <v>0</v>
      </c>
      <c r="R158" s="53" t="s">
        <v>263</v>
      </c>
    </row>
    <row r="159" s="1" customFormat="true" ht="73.5" hidden="false" customHeight="true" outlineLevel="0" collapsed="false">
      <c r="A159" s="82" t="n">
        <f aca="false">A158+1</f>
        <v>4</v>
      </c>
      <c r="B159" s="75" t="s">
        <v>259</v>
      </c>
      <c r="C159" s="169" t="s">
        <v>189</v>
      </c>
      <c r="D159" s="89" t="s">
        <v>267</v>
      </c>
      <c r="E159" s="180"/>
      <c r="F159" s="62" t="s">
        <v>261</v>
      </c>
      <c r="G159" s="63" t="n">
        <v>9785912826559</v>
      </c>
      <c r="H159" s="85" t="n">
        <v>124</v>
      </c>
      <c r="I159" s="65" t="n">
        <f aca="false">ROUND((100-$L$4)/100*H159,1)</f>
        <v>62</v>
      </c>
      <c r="J159" s="175" t="s">
        <v>163</v>
      </c>
      <c r="K159" s="67" t="n">
        <v>30</v>
      </c>
      <c r="L159" s="114"/>
      <c r="M159" s="49" t="n">
        <f aca="false">L159*I159</f>
        <v>0</v>
      </c>
      <c r="N159" s="51" t="n">
        <f aca="false">L159*2.8/30</f>
        <v>0</v>
      </c>
      <c r="O159" s="51" t="n">
        <f aca="false">TRUNC(L159/K159,0)*K159</f>
        <v>0</v>
      </c>
      <c r="P159" s="52" t="n">
        <f aca="false">L159-O159</f>
        <v>0</v>
      </c>
      <c r="R159" s="53" t="s">
        <v>263</v>
      </c>
    </row>
    <row r="160" s="1" customFormat="true" ht="73.5" hidden="false" customHeight="true" outlineLevel="0" collapsed="false">
      <c r="A160" s="82" t="n">
        <f aca="false">A159+1</f>
        <v>5</v>
      </c>
      <c r="B160" s="75" t="s">
        <v>259</v>
      </c>
      <c r="C160" s="169" t="s">
        <v>189</v>
      </c>
      <c r="D160" s="89" t="s">
        <v>268</v>
      </c>
      <c r="E160" s="123"/>
      <c r="F160" s="62" t="s">
        <v>261</v>
      </c>
      <c r="G160" s="63" t="n">
        <v>9785912822704</v>
      </c>
      <c r="H160" s="85" t="n">
        <v>124</v>
      </c>
      <c r="I160" s="65" t="n">
        <f aca="false">ROUND((100-$L$4)/100*H160,1)</f>
        <v>62</v>
      </c>
      <c r="J160" s="175" t="s">
        <v>163</v>
      </c>
      <c r="K160" s="67" t="n">
        <v>30</v>
      </c>
      <c r="L160" s="114"/>
      <c r="M160" s="49" t="n">
        <f aca="false">L160*I160</f>
        <v>0</v>
      </c>
      <c r="N160" s="51" t="n">
        <f aca="false">L160*2.8/30</f>
        <v>0</v>
      </c>
      <c r="O160" s="51" t="n">
        <f aca="false">TRUNC(L160/K160,0)*K160</f>
        <v>0</v>
      </c>
      <c r="P160" s="52" t="n">
        <f aca="false">L160-O160</f>
        <v>0</v>
      </c>
      <c r="R160" s="53" t="s">
        <v>263</v>
      </c>
    </row>
    <row r="161" s="132" customFormat="true" ht="73.5" hidden="false" customHeight="true" outlineLevel="0" collapsed="false">
      <c r="A161" s="82" t="n">
        <f aca="false">A160+1</f>
        <v>6</v>
      </c>
      <c r="B161" s="75" t="s">
        <v>259</v>
      </c>
      <c r="C161" s="169" t="s">
        <v>189</v>
      </c>
      <c r="D161" s="89" t="s">
        <v>269</v>
      </c>
      <c r="E161" s="180"/>
      <c r="F161" s="62" t="s">
        <v>261</v>
      </c>
      <c r="G161" s="63" t="n">
        <v>9785912826566</v>
      </c>
      <c r="H161" s="85" t="n">
        <v>124</v>
      </c>
      <c r="I161" s="65" t="n">
        <f aca="false">ROUND((100-$L$4)/100*H161,1)</f>
        <v>62</v>
      </c>
      <c r="J161" s="175" t="s">
        <v>163</v>
      </c>
      <c r="K161" s="67" t="n">
        <v>30</v>
      </c>
      <c r="L161" s="114"/>
      <c r="M161" s="49" t="n">
        <f aca="false">L161*I161</f>
        <v>0</v>
      </c>
      <c r="N161" s="51" t="n">
        <f aca="false">L161*2.8/30</f>
        <v>0</v>
      </c>
      <c r="O161" s="51" t="n">
        <f aca="false">TRUNC(L161/K161,0)*K161</f>
        <v>0</v>
      </c>
      <c r="P161" s="52" t="n">
        <f aca="false">L161-O161</f>
        <v>0</v>
      </c>
      <c r="R161" s="53" t="s">
        <v>263</v>
      </c>
    </row>
    <row r="162" s="1" customFormat="true" ht="73.5" hidden="false" customHeight="true" outlineLevel="0" collapsed="false">
      <c r="A162" s="82" t="n">
        <f aca="false">A161+1</f>
        <v>7</v>
      </c>
      <c r="B162" s="75" t="s">
        <v>259</v>
      </c>
      <c r="C162" s="148"/>
      <c r="D162" s="89" t="s">
        <v>270</v>
      </c>
      <c r="E162" s="132"/>
      <c r="F162" s="62" t="s">
        <v>261</v>
      </c>
      <c r="G162" s="63" t="n">
        <v>9785912828317</v>
      </c>
      <c r="H162" s="85" t="n">
        <v>124</v>
      </c>
      <c r="I162" s="65" t="n">
        <f aca="false">ROUND((100-$L$4)/100*H162,1)</f>
        <v>62</v>
      </c>
      <c r="J162" s="175" t="s">
        <v>98</v>
      </c>
      <c r="K162" s="67" t="n">
        <v>30</v>
      </c>
      <c r="L162" s="185"/>
      <c r="M162" s="49" t="n">
        <f aca="false">L162*I162</f>
        <v>0</v>
      </c>
      <c r="N162" s="51" t="n">
        <f aca="false">L162*3/30</f>
        <v>0</v>
      </c>
      <c r="O162" s="51" t="n">
        <f aca="false">TRUNC(L162/K162,0)*K162</f>
        <v>0</v>
      </c>
      <c r="P162" s="52" t="n">
        <f aca="false">L162-O162</f>
        <v>0</v>
      </c>
      <c r="R162" s="53"/>
    </row>
    <row r="163" s="1" customFormat="true" ht="73.5" hidden="false" customHeight="true" outlineLevel="0" collapsed="false">
      <c r="A163" s="82" t="n">
        <f aca="false">A162+1</f>
        <v>8</v>
      </c>
      <c r="B163" s="75" t="s">
        <v>259</v>
      </c>
      <c r="C163" s="169" t="s">
        <v>189</v>
      </c>
      <c r="D163" s="89" t="s">
        <v>271</v>
      </c>
      <c r="E163" s="123"/>
      <c r="F163" s="62" t="s">
        <v>261</v>
      </c>
      <c r="G163" s="63" t="n">
        <v>9785912826542</v>
      </c>
      <c r="H163" s="85" t="n">
        <v>124</v>
      </c>
      <c r="I163" s="65" t="n">
        <f aca="false">ROUND((100-$L$4)/100*H163,1)</f>
        <v>62</v>
      </c>
      <c r="J163" s="175" t="s">
        <v>163</v>
      </c>
      <c r="K163" s="67" t="n">
        <v>30</v>
      </c>
      <c r="L163" s="114"/>
      <c r="M163" s="49" t="n">
        <f aca="false">L163*I163</f>
        <v>0</v>
      </c>
      <c r="N163" s="51" t="n">
        <f aca="false">L163*2.8/30</f>
        <v>0</v>
      </c>
      <c r="O163" s="51" t="n">
        <f aca="false">TRUNC(L163/K163,0)*K163</f>
        <v>0</v>
      </c>
      <c r="P163" s="52" t="n">
        <f aca="false">L163-O163</f>
        <v>0</v>
      </c>
      <c r="R163" s="53" t="s">
        <v>263</v>
      </c>
    </row>
    <row r="164" s="1" customFormat="true" ht="73.5" hidden="false" customHeight="true" outlineLevel="0" collapsed="false">
      <c r="A164" s="82" t="n">
        <f aca="false">A163+1</f>
        <v>9</v>
      </c>
      <c r="B164" s="75"/>
      <c r="C164" s="169"/>
      <c r="D164" s="89" t="s">
        <v>272</v>
      </c>
      <c r="E164" s="156"/>
      <c r="F164" s="62" t="s">
        <v>261</v>
      </c>
      <c r="G164" s="63" t="n">
        <v>9785912822902</v>
      </c>
      <c r="H164" s="85" t="n">
        <v>124</v>
      </c>
      <c r="I164" s="65" t="n">
        <f aca="false">ROUND((100-$L$4)/100*H164,1)</f>
        <v>62</v>
      </c>
      <c r="J164" s="175" t="s">
        <v>163</v>
      </c>
      <c r="K164" s="67" t="n">
        <v>30</v>
      </c>
      <c r="L164" s="114"/>
      <c r="M164" s="49" t="n">
        <f aca="false">L164*I164</f>
        <v>0</v>
      </c>
      <c r="N164" s="51" t="n">
        <f aca="false">L164*2.8/30</f>
        <v>0</v>
      </c>
      <c r="O164" s="51"/>
      <c r="P164" s="52"/>
      <c r="R164" s="53"/>
    </row>
    <row r="165" s="1" customFormat="true" ht="73.5" hidden="false" customHeight="true" outlineLevel="0" collapsed="false">
      <c r="A165" s="82" t="n">
        <f aca="false">A164+1</f>
        <v>10</v>
      </c>
      <c r="B165" s="75" t="s">
        <v>259</v>
      </c>
      <c r="C165" s="169" t="s">
        <v>189</v>
      </c>
      <c r="D165" s="89" t="s">
        <v>273</v>
      </c>
      <c r="E165" s="156"/>
      <c r="F165" s="62" t="s">
        <v>261</v>
      </c>
      <c r="G165" s="63" t="n">
        <v>9785912822919</v>
      </c>
      <c r="H165" s="85" t="n">
        <v>124</v>
      </c>
      <c r="I165" s="65" t="n">
        <f aca="false">ROUND((100-$L$4)/100*H165,1)</f>
        <v>62</v>
      </c>
      <c r="J165" s="175" t="s">
        <v>163</v>
      </c>
      <c r="K165" s="67" t="n">
        <v>30</v>
      </c>
      <c r="L165" s="114"/>
      <c r="M165" s="49" t="n">
        <f aca="false">L165*I165</f>
        <v>0</v>
      </c>
      <c r="N165" s="51" t="n">
        <f aca="false">L165*2.8/30</f>
        <v>0</v>
      </c>
      <c r="O165" s="51" t="n">
        <f aca="false">TRUNC(L165/K165,0)*K165</f>
        <v>0</v>
      </c>
      <c r="P165" s="52" t="n">
        <f aca="false">L165-O165</f>
        <v>0</v>
      </c>
      <c r="R165" s="51"/>
    </row>
    <row r="166" s="1" customFormat="true" ht="67.5" hidden="false" customHeight="true" outlineLevel="0" collapsed="false">
      <c r="A166" s="71" t="s">
        <v>274</v>
      </c>
      <c r="B166" s="71"/>
      <c r="C166" s="71"/>
      <c r="D166" s="71"/>
      <c r="E166" s="184"/>
      <c r="F166" s="55" t="s">
        <v>275</v>
      </c>
      <c r="G166" s="55"/>
      <c r="H166" s="55"/>
      <c r="I166" s="55"/>
      <c r="J166" s="55"/>
      <c r="K166" s="55"/>
      <c r="L166" s="186"/>
      <c r="M166" s="49"/>
      <c r="O166" s="51"/>
      <c r="P166" s="52"/>
      <c r="R166" s="51"/>
    </row>
    <row r="167" s="1" customFormat="true" ht="111.75" hidden="false" customHeight="true" outlineLevel="0" collapsed="false">
      <c r="A167" s="82" t="n">
        <v>1</v>
      </c>
      <c r="B167" s="75" t="s">
        <v>276</v>
      </c>
      <c r="C167" s="148"/>
      <c r="D167" s="69" t="s">
        <v>190</v>
      </c>
      <c r="E167" s="153"/>
      <c r="F167" s="62" t="s">
        <v>277</v>
      </c>
      <c r="G167" s="63" t="n">
        <v>9785912828782</v>
      </c>
      <c r="H167" s="85" t="n">
        <v>165.6</v>
      </c>
      <c r="I167" s="65" t="n">
        <f aca="false">ROUND((100-$L$4)/100*H167,1)</f>
        <v>82.8</v>
      </c>
      <c r="J167" s="83"/>
      <c r="K167" s="67" t="n">
        <v>20</v>
      </c>
      <c r="L167" s="114"/>
      <c r="M167" s="49" t="n">
        <f aca="false">L167*I167</f>
        <v>0</v>
      </c>
      <c r="N167" s="51" t="n">
        <f aca="false">L167*3/20</f>
        <v>0</v>
      </c>
      <c r="O167" s="51" t="n">
        <f aca="false">TRUNC(L167/K167,0)*K167</f>
        <v>0</v>
      </c>
      <c r="P167" s="52" t="n">
        <f aca="false">L167-O167</f>
        <v>0</v>
      </c>
      <c r="R167" s="51"/>
    </row>
    <row r="168" s="1" customFormat="true" ht="111.75" hidden="false" customHeight="true" outlineLevel="0" collapsed="false">
      <c r="A168" s="82" t="n">
        <f aca="false">A167+1</f>
        <v>2</v>
      </c>
      <c r="B168" s="75" t="s">
        <v>276</v>
      </c>
      <c r="C168" s="148"/>
      <c r="D168" s="69" t="s">
        <v>278</v>
      </c>
      <c r="E168" s="153"/>
      <c r="F168" s="62" t="s">
        <v>277</v>
      </c>
      <c r="G168" s="63" t="n">
        <v>9785912828812</v>
      </c>
      <c r="H168" s="85" t="n">
        <v>165.6</v>
      </c>
      <c r="I168" s="65" t="n">
        <f aca="false">ROUND((100-$L$4)/100*H168,1)</f>
        <v>82.8</v>
      </c>
      <c r="J168" s="83"/>
      <c r="K168" s="67" t="n">
        <v>20</v>
      </c>
      <c r="L168" s="114"/>
      <c r="M168" s="49" t="n">
        <f aca="false">L168*I168</f>
        <v>0</v>
      </c>
      <c r="N168" s="51" t="n">
        <f aca="false">L168*3/20</f>
        <v>0</v>
      </c>
      <c r="O168" s="51" t="n">
        <f aca="false">TRUNC(L168/K168,0)*K168</f>
        <v>0</v>
      </c>
      <c r="P168" s="52" t="n">
        <f aca="false">L168-O168</f>
        <v>0</v>
      </c>
      <c r="R168" s="51"/>
    </row>
    <row r="169" s="1" customFormat="true" ht="111.75" hidden="false" customHeight="true" outlineLevel="0" collapsed="false">
      <c r="A169" s="82" t="n">
        <f aca="false">A168+1</f>
        <v>3</v>
      </c>
      <c r="B169" s="75" t="s">
        <v>276</v>
      </c>
      <c r="C169" s="148"/>
      <c r="D169" s="69" t="s">
        <v>279</v>
      </c>
      <c r="E169" s="187"/>
      <c r="F169" s="62" t="s">
        <v>277</v>
      </c>
      <c r="G169" s="63" t="n">
        <v>9785912828850</v>
      </c>
      <c r="H169" s="85" t="n">
        <v>165.6</v>
      </c>
      <c r="I169" s="65" t="n">
        <f aca="false">ROUND((100-$L$4)/100*H169,1)</f>
        <v>82.8</v>
      </c>
      <c r="J169" s="83"/>
      <c r="K169" s="67" t="n">
        <v>20</v>
      </c>
      <c r="L169" s="114"/>
      <c r="M169" s="49" t="n">
        <f aca="false">L169*I169</f>
        <v>0</v>
      </c>
      <c r="N169" s="51" t="n">
        <f aca="false">L169*3/20</f>
        <v>0</v>
      </c>
      <c r="O169" s="51" t="n">
        <f aca="false">TRUNC(L169/K169,0)*K169</f>
        <v>0</v>
      </c>
      <c r="P169" s="52" t="n">
        <f aca="false">L169-O169</f>
        <v>0</v>
      </c>
      <c r="R169" s="81"/>
    </row>
    <row r="170" s="132" customFormat="true" ht="111.75" hidden="false" customHeight="true" outlineLevel="0" collapsed="false">
      <c r="A170" s="82" t="n">
        <f aca="false">A169+1</f>
        <v>4</v>
      </c>
      <c r="B170" s="75" t="s">
        <v>276</v>
      </c>
      <c r="C170" s="148"/>
      <c r="D170" s="69" t="s">
        <v>280</v>
      </c>
      <c r="E170" s="153"/>
      <c r="F170" s="62" t="s">
        <v>277</v>
      </c>
      <c r="G170" s="63" t="n">
        <v>9785912828836</v>
      </c>
      <c r="H170" s="85" t="n">
        <v>165.6</v>
      </c>
      <c r="I170" s="65" t="n">
        <f aca="false">ROUND((100-$L$4)/100*H170,1)</f>
        <v>82.8</v>
      </c>
      <c r="J170" s="83"/>
      <c r="K170" s="67" t="n">
        <v>20</v>
      </c>
      <c r="L170" s="114"/>
      <c r="M170" s="49" t="n">
        <f aca="false">L170*I170</f>
        <v>0</v>
      </c>
      <c r="N170" s="51" t="n">
        <f aca="false">L170*3/20</f>
        <v>0</v>
      </c>
      <c r="O170" s="51" t="n">
        <f aca="false">TRUNC(L170/K170,0)*K170</f>
        <v>0</v>
      </c>
      <c r="P170" s="52" t="n">
        <f aca="false">L170-O170</f>
        <v>0</v>
      </c>
      <c r="R170" s="81"/>
    </row>
    <row r="171" s="132" customFormat="true" ht="111.75" hidden="false" customHeight="true" outlineLevel="0" collapsed="false">
      <c r="A171" s="82" t="n">
        <f aca="false">A170+1</f>
        <v>5</v>
      </c>
      <c r="B171" s="75" t="s">
        <v>276</v>
      </c>
      <c r="C171" s="148"/>
      <c r="D171" s="69" t="s">
        <v>281</v>
      </c>
      <c r="E171" s="153"/>
      <c r="F171" s="62" t="s">
        <v>277</v>
      </c>
      <c r="G171" s="63" t="n">
        <v>9785912828843</v>
      </c>
      <c r="H171" s="85" t="n">
        <v>165.6</v>
      </c>
      <c r="I171" s="65" t="n">
        <f aca="false">ROUND((100-$L$4)/100*H171,1)</f>
        <v>82.8</v>
      </c>
      <c r="J171" s="83"/>
      <c r="K171" s="67" t="n">
        <v>20</v>
      </c>
      <c r="L171" s="114"/>
      <c r="M171" s="49" t="n">
        <f aca="false">L171*I171</f>
        <v>0</v>
      </c>
      <c r="N171" s="51" t="n">
        <f aca="false">L171*3/20</f>
        <v>0</v>
      </c>
      <c r="O171" s="51" t="n">
        <f aca="false">TRUNC(L171/K171,0)*K171</f>
        <v>0</v>
      </c>
      <c r="P171" s="52" t="n">
        <f aca="false">L171-O171</f>
        <v>0</v>
      </c>
      <c r="R171" s="51"/>
    </row>
    <row r="172" s="1" customFormat="true" ht="45" hidden="false" customHeight="true" outlineLevel="0" collapsed="false">
      <c r="A172" s="58" t="s">
        <v>282</v>
      </c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73"/>
      <c r="M172" s="49"/>
      <c r="N172" s="50"/>
      <c r="O172" s="51"/>
      <c r="P172" s="52"/>
      <c r="R172" s="53"/>
    </row>
    <row r="173" s="1" customFormat="true" ht="44.25" hidden="false" customHeight="true" outlineLevel="0" collapsed="false">
      <c r="A173" s="71" t="s">
        <v>283</v>
      </c>
      <c r="B173" s="71"/>
      <c r="C173" s="71"/>
      <c r="D173" s="71"/>
      <c r="E173" s="72"/>
      <c r="F173" s="55" t="s">
        <v>284</v>
      </c>
      <c r="G173" s="55"/>
      <c r="H173" s="55"/>
      <c r="I173" s="55"/>
      <c r="J173" s="55"/>
      <c r="K173" s="55"/>
      <c r="L173" s="73"/>
      <c r="M173" s="49"/>
      <c r="N173" s="50"/>
      <c r="O173" s="50"/>
      <c r="P173" s="50"/>
      <c r="R173" s="53"/>
    </row>
    <row r="174" s="1" customFormat="true" ht="111.75" hidden="false" customHeight="true" outlineLevel="0" collapsed="false">
      <c r="A174" s="74" t="n">
        <v>1</v>
      </c>
      <c r="B174" s="75"/>
      <c r="C174" s="80"/>
      <c r="D174" s="60" t="s">
        <v>285</v>
      </c>
      <c r="E174" s="123"/>
      <c r="F174" s="62"/>
      <c r="G174" s="63" t="n">
        <v>9785000338773</v>
      </c>
      <c r="H174" s="76" t="n">
        <v>42</v>
      </c>
      <c r="I174" s="65" t="n">
        <f aca="false">ROUND((100-$L$4)/100*H174,1)</f>
        <v>21</v>
      </c>
      <c r="J174" s="188" t="s">
        <v>161</v>
      </c>
      <c r="K174" s="67" t="n">
        <v>50</v>
      </c>
      <c r="L174" s="77"/>
      <c r="M174" s="49" t="n">
        <f aca="false">L174*I174</f>
        <v>0</v>
      </c>
      <c r="N174" s="50" t="n">
        <f aca="false">L174*4.6/100</f>
        <v>0</v>
      </c>
      <c r="O174" s="51" t="n">
        <f aca="false">TRUNC(L174/K174,0)*K174</f>
        <v>0</v>
      </c>
      <c r="P174" s="52" t="n">
        <f aca="false">L174-O174</f>
        <v>0</v>
      </c>
      <c r="R174" s="53"/>
    </row>
    <row r="175" s="1" customFormat="true" ht="111.75" hidden="false" customHeight="true" outlineLevel="0" collapsed="false">
      <c r="A175" s="74" t="n">
        <f aca="false">A174+1</f>
        <v>2</v>
      </c>
      <c r="B175" s="75"/>
      <c r="C175" s="80"/>
      <c r="D175" s="60" t="s">
        <v>286</v>
      </c>
      <c r="E175" s="123"/>
      <c r="F175" s="62" t="s">
        <v>287</v>
      </c>
      <c r="G175" s="63" t="n">
        <v>9785000338766</v>
      </c>
      <c r="H175" s="76" t="n">
        <v>42</v>
      </c>
      <c r="I175" s="65" t="n">
        <f aca="false">ROUND((100-$L$4)/100*H175,1)</f>
        <v>21</v>
      </c>
      <c r="J175" s="188" t="s">
        <v>161</v>
      </c>
      <c r="K175" s="67" t="n">
        <v>50</v>
      </c>
      <c r="L175" s="77"/>
      <c r="M175" s="49" t="n">
        <f aca="false">L175*I175</f>
        <v>0</v>
      </c>
      <c r="N175" s="50" t="n">
        <f aca="false">L175*4.6/100</f>
        <v>0</v>
      </c>
      <c r="O175" s="51" t="n">
        <f aca="false">TRUNC(L175/K175,0)*K175</f>
        <v>0</v>
      </c>
      <c r="P175" s="52" t="n">
        <f aca="false">L175-O175</f>
        <v>0</v>
      </c>
      <c r="R175" s="53"/>
    </row>
    <row r="176" s="1" customFormat="true" ht="111.75" hidden="false" customHeight="true" outlineLevel="0" collapsed="false">
      <c r="A176" s="74" t="n">
        <f aca="false">A175+1</f>
        <v>3</v>
      </c>
      <c r="B176" s="75"/>
      <c r="C176" s="80"/>
      <c r="D176" s="60" t="s">
        <v>288</v>
      </c>
      <c r="E176" s="123"/>
      <c r="F176" s="62" t="s">
        <v>287</v>
      </c>
      <c r="G176" s="63" t="n">
        <v>9785000338780</v>
      </c>
      <c r="H176" s="76" t="n">
        <v>42</v>
      </c>
      <c r="I176" s="65" t="n">
        <f aca="false">ROUND((100-$L$4)/100*H176,1)</f>
        <v>21</v>
      </c>
      <c r="J176" s="188" t="s">
        <v>161</v>
      </c>
      <c r="K176" s="67" t="n">
        <v>50</v>
      </c>
      <c r="L176" s="77"/>
      <c r="M176" s="49" t="n">
        <f aca="false">L176*I176</f>
        <v>0</v>
      </c>
      <c r="N176" s="50" t="n">
        <f aca="false">L176*4.6/100</f>
        <v>0</v>
      </c>
      <c r="O176" s="51" t="n">
        <f aca="false">TRUNC(L176/K176,0)*K176</f>
        <v>0</v>
      </c>
      <c r="P176" s="52" t="n">
        <f aca="false">L176-O176</f>
        <v>0</v>
      </c>
      <c r="R176" s="53"/>
    </row>
    <row r="177" s="1" customFormat="true" ht="111.75" hidden="false" customHeight="true" outlineLevel="0" collapsed="false">
      <c r="A177" s="74" t="n">
        <f aca="false">A176+1</f>
        <v>4</v>
      </c>
      <c r="B177" s="75"/>
      <c r="C177" s="80"/>
      <c r="D177" s="60" t="s">
        <v>289</v>
      </c>
      <c r="E177" s="123"/>
      <c r="F177" s="62" t="s">
        <v>287</v>
      </c>
      <c r="G177" s="63" t="n">
        <v>9785000338797</v>
      </c>
      <c r="H177" s="76" t="n">
        <v>42</v>
      </c>
      <c r="I177" s="65" t="n">
        <f aca="false">ROUND((100-$L$4)/100*H177,1)</f>
        <v>21</v>
      </c>
      <c r="J177" s="188" t="s">
        <v>161</v>
      </c>
      <c r="K177" s="67" t="n">
        <v>50</v>
      </c>
      <c r="L177" s="77"/>
      <c r="M177" s="49" t="n">
        <f aca="false">L177*I177</f>
        <v>0</v>
      </c>
      <c r="N177" s="50" t="n">
        <f aca="false">L177*4.6/100</f>
        <v>0</v>
      </c>
      <c r="O177" s="51" t="n">
        <f aca="false">TRUNC(L177/K177,0)*K177</f>
        <v>0</v>
      </c>
      <c r="P177" s="52" t="n">
        <f aca="false">L177-O177</f>
        <v>0</v>
      </c>
      <c r="R177" s="53"/>
    </row>
    <row r="178" s="1" customFormat="true" ht="111.75" hidden="false" customHeight="true" outlineLevel="0" collapsed="false">
      <c r="A178" s="74" t="n">
        <f aca="false">A177+1</f>
        <v>5</v>
      </c>
      <c r="B178" s="75"/>
      <c r="C178" s="80"/>
      <c r="D178" s="60" t="s">
        <v>290</v>
      </c>
      <c r="E178" s="123"/>
      <c r="F178" s="62" t="s">
        <v>287</v>
      </c>
      <c r="G178" s="63" t="n">
        <v>9785000338803</v>
      </c>
      <c r="H178" s="76" t="n">
        <v>42</v>
      </c>
      <c r="I178" s="65" t="n">
        <f aca="false">ROUND((100-$L$4)/100*H178,1)</f>
        <v>21</v>
      </c>
      <c r="J178" s="188" t="s">
        <v>161</v>
      </c>
      <c r="K178" s="67" t="n">
        <v>50</v>
      </c>
      <c r="L178" s="77"/>
      <c r="M178" s="49" t="n">
        <f aca="false">L178*I178</f>
        <v>0</v>
      </c>
      <c r="N178" s="50" t="n">
        <f aca="false">L178*4.6/100</f>
        <v>0</v>
      </c>
      <c r="O178" s="51" t="n">
        <f aca="false">TRUNC(L178/K178,0)*K178</f>
        <v>0</v>
      </c>
      <c r="P178" s="52" t="n">
        <f aca="false">L178-O178</f>
        <v>0</v>
      </c>
      <c r="R178" s="53"/>
    </row>
    <row r="179" s="1" customFormat="true" ht="111.75" hidden="false" customHeight="true" outlineLevel="0" collapsed="false">
      <c r="A179" s="74" t="n">
        <f aca="false">A178+1</f>
        <v>6</v>
      </c>
      <c r="B179" s="75"/>
      <c r="C179" s="80"/>
      <c r="D179" s="60" t="s">
        <v>291</v>
      </c>
      <c r="E179" s="123"/>
      <c r="F179" s="62"/>
      <c r="G179" s="63" t="n">
        <v>9785000338810</v>
      </c>
      <c r="H179" s="76" t="n">
        <v>42</v>
      </c>
      <c r="I179" s="65" t="n">
        <f aca="false">ROUND((100-$L$4)/100*H179,1)</f>
        <v>21</v>
      </c>
      <c r="J179" s="188" t="s">
        <v>161</v>
      </c>
      <c r="K179" s="67" t="n">
        <v>50</v>
      </c>
      <c r="L179" s="77"/>
      <c r="M179" s="49" t="n">
        <f aca="false">L179*I179</f>
        <v>0</v>
      </c>
      <c r="N179" s="50" t="n">
        <f aca="false">L179*4.6/100</f>
        <v>0</v>
      </c>
      <c r="O179" s="51" t="n">
        <f aca="false">TRUNC(L179/K179,0)*K179</f>
        <v>0</v>
      </c>
      <c r="P179" s="52" t="n">
        <f aca="false">L179-O179</f>
        <v>0</v>
      </c>
      <c r="R179" s="53"/>
    </row>
    <row r="180" s="1" customFormat="true" ht="111" hidden="false" customHeight="true" outlineLevel="0" collapsed="false">
      <c r="A180" s="74" t="n">
        <f aca="false">A179+1</f>
        <v>7</v>
      </c>
      <c r="B180" s="75"/>
      <c r="C180" s="80"/>
      <c r="D180" s="60" t="s">
        <v>292</v>
      </c>
      <c r="E180" s="123"/>
      <c r="F180" s="62"/>
      <c r="G180" s="63" t="n">
        <v>9785000338759</v>
      </c>
      <c r="H180" s="76" t="n">
        <v>42</v>
      </c>
      <c r="I180" s="65" t="n">
        <f aca="false">ROUND((100-$L$4)/100*H180,1)</f>
        <v>21</v>
      </c>
      <c r="J180" s="188" t="s">
        <v>161</v>
      </c>
      <c r="K180" s="67" t="n">
        <v>50</v>
      </c>
      <c r="L180" s="77"/>
      <c r="M180" s="49" t="n">
        <f aca="false">L180*I180</f>
        <v>0</v>
      </c>
      <c r="N180" s="50" t="n">
        <f aca="false">L180*4.6/100</f>
        <v>0</v>
      </c>
      <c r="O180" s="51" t="n">
        <f aca="false">TRUNC(L180/K180,0)*K180</f>
        <v>0</v>
      </c>
      <c r="P180" s="52" t="n">
        <f aca="false">L180-O180</f>
        <v>0</v>
      </c>
      <c r="R180" s="53"/>
    </row>
    <row r="181" s="1" customFormat="true" ht="111.75" hidden="false" customHeight="true" outlineLevel="0" collapsed="false">
      <c r="A181" s="74" t="n">
        <f aca="false">A180+1</f>
        <v>8</v>
      </c>
      <c r="B181" s="75"/>
      <c r="C181" s="80"/>
      <c r="D181" s="60" t="s">
        <v>293</v>
      </c>
      <c r="E181" s="123"/>
      <c r="F181" s="62"/>
      <c r="G181" s="63" t="n">
        <v>9785000338827</v>
      </c>
      <c r="H181" s="76" t="n">
        <v>42</v>
      </c>
      <c r="I181" s="65" t="n">
        <f aca="false">ROUND((100-$L$4)/100*H181,1)</f>
        <v>21</v>
      </c>
      <c r="J181" s="188" t="s">
        <v>161</v>
      </c>
      <c r="K181" s="67" t="n">
        <v>50</v>
      </c>
      <c r="L181" s="77"/>
      <c r="M181" s="49" t="n">
        <f aca="false">L181*I181</f>
        <v>0</v>
      </c>
      <c r="N181" s="50" t="n">
        <f aca="false">L181*4.6/100</f>
        <v>0</v>
      </c>
      <c r="O181" s="51" t="n">
        <f aca="false">TRUNC(L181/K181,0)*K181</f>
        <v>0</v>
      </c>
      <c r="P181" s="52" t="n">
        <f aca="false">L181-O181</f>
        <v>0</v>
      </c>
      <c r="R181" s="53" t="s">
        <v>78</v>
      </c>
    </row>
    <row r="182" s="1" customFormat="true" ht="64.5" hidden="false" customHeight="true" outlineLevel="0" collapsed="false">
      <c r="A182" s="71" t="s">
        <v>73</v>
      </c>
      <c r="B182" s="71"/>
      <c r="C182" s="71"/>
      <c r="D182" s="71"/>
      <c r="E182" s="72"/>
      <c r="F182" s="55" t="s">
        <v>74</v>
      </c>
      <c r="G182" s="55"/>
      <c r="H182" s="55"/>
      <c r="I182" s="55"/>
      <c r="J182" s="55"/>
      <c r="K182" s="55"/>
      <c r="L182" s="73"/>
      <c r="M182" s="49"/>
      <c r="N182" s="51"/>
      <c r="O182" s="51"/>
      <c r="P182" s="52"/>
      <c r="R182" s="53" t="s">
        <v>78</v>
      </c>
    </row>
    <row r="183" s="1" customFormat="true" ht="111.75" hidden="false" customHeight="true" outlineLevel="0" collapsed="false">
      <c r="A183" s="82" t="n">
        <v>1</v>
      </c>
      <c r="B183" s="75" t="s">
        <v>294</v>
      </c>
      <c r="C183" s="169" t="s">
        <v>189</v>
      </c>
      <c r="D183" s="84" t="s">
        <v>295</v>
      </c>
      <c r="E183" s="61" t="s">
        <v>28</v>
      </c>
      <c r="F183" s="62" t="s">
        <v>76</v>
      </c>
      <c r="G183" s="63" t="n">
        <v>9785000336830</v>
      </c>
      <c r="H183" s="85" t="n">
        <v>88</v>
      </c>
      <c r="I183" s="65" t="n">
        <f aca="false">ROUND((100-$L$4)/100*H183,1)</f>
        <v>44</v>
      </c>
      <c r="J183" s="86" t="s">
        <v>163</v>
      </c>
      <c r="K183" s="67" t="n">
        <v>50</v>
      </c>
      <c r="L183" s="68"/>
      <c r="M183" s="49" t="n">
        <f aca="false">L183*I183</f>
        <v>0</v>
      </c>
      <c r="N183" s="51" t="n">
        <f aca="false">L183*2.1/50</f>
        <v>0</v>
      </c>
      <c r="O183" s="51" t="n">
        <f aca="false">TRUNC(L183/K183,0)*K183</f>
        <v>0</v>
      </c>
      <c r="P183" s="52" t="n">
        <f aca="false">L183-O183</f>
        <v>0</v>
      </c>
      <c r="R183" s="53"/>
    </row>
    <row r="184" s="1" customFormat="true" ht="111.75" hidden="false" customHeight="true" outlineLevel="0" collapsed="false">
      <c r="A184" s="82" t="n">
        <f aca="false">A183+1</f>
        <v>2</v>
      </c>
      <c r="B184" s="75"/>
      <c r="C184" s="169" t="s">
        <v>189</v>
      </c>
      <c r="D184" s="84" t="s">
        <v>296</v>
      </c>
      <c r="E184" s="61" t="s">
        <v>28</v>
      </c>
      <c r="F184" s="62" t="s">
        <v>76</v>
      </c>
      <c r="G184" s="63" t="n">
        <v>9785000337882</v>
      </c>
      <c r="H184" s="85" t="n">
        <v>88</v>
      </c>
      <c r="I184" s="65" t="n">
        <f aca="false">ROUND((100-$L$4)/100*H184,1)</f>
        <v>44</v>
      </c>
      <c r="J184" s="86" t="s">
        <v>155</v>
      </c>
      <c r="K184" s="67" t="n">
        <v>50</v>
      </c>
      <c r="L184" s="68"/>
      <c r="M184" s="49" t="n">
        <f aca="false">L184*I184</f>
        <v>0</v>
      </c>
      <c r="N184" s="51" t="n">
        <f aca="false">L184*2.1/50</f>
        <v>0</v>
      </c>
      <c r="O184" s="51" t="n">
        <f aca="false">TRUNC(L184/K184,0)*K184</f>
        <v>0</v>
      </c>
      <c r="P184" s="52" t="n">
        <f aca="false">L184-O184</f>
        <v>0</v>
      </c>
      <c r="R184" s="53" t="s">
        <v>78</v>
      </c>
    </row>
    <row r="185" s="1" customFormat="true" ht="111.75" hidden="false" customHeight="true" outlineLevel="0" collapsed="false">
      <c r="A185" s="82" t="n">
        <f aca="false">A184+1</f>
        <v>3</v>
      </c>
      <c r="B185" s="75"/>
      <c r="C185" s="169" t="s">
        <v>189</v>
      </c>
      <c r="D185" s="84" t="s">
        <v>69</v>
      </c>
      <c r="E185" s="61" t="s">
        <v>28</v>
      </c>
      <c r="F185" s="62" t="s">
        <v>76</v>
      </c>
      <c r="G185" s="63" t="n">
        <v>9785000336762</v>
      </c>
      <c r="H185" s="85" t="n">
        <v>88</v>
      </c>
      <c r="I185" s="65" t="n">
        <f aca="false">ROUND((100-$L$4)/100*H185,1)</f>
        <v>44</v>
      </c>
      <c r="J185" s="86" t="s">
        <v>43</v>
      </c>
      <c r="K185" s="67" t="n">
        <v>50</v>
      </c>
      <c r="L185" s="68"/>
      <c r="M185" s="49" t="n">
        <f aca="false">L185*I185</f>
        <v>0</v>
      </c>
      <c r="N185" s="51" t="n">
        <f aca="false">L185*2.1/50</f>
        <v>0</v>
      </c>
      <c r="O185" s="51" t="n">
        <f aca="false">TRUNC(L185/K185,0)*K185</f>
        <v>0</v>
      </c>
      <c r="P185" s="52" t="n">
        <f aca="false">L185-O185</f>
        <v>0</v>
      </c>
      <c r="R185" s="53" t="s">
        <v>78</v>
      </c>
    </row>
    <row r="186" s="1" customFormat="true" ht="111.75" hidden="false" customHeight="true" outlineLevel="0" collapsed="false">
      <c r="A186" s="82" t="n">
        <f aca="false">A185+1</f>
        <v>4</v>
      </c>
      <c r="B186" s="75"/>
      <c r="C186" s="169"/>
      <c r="D186" s="84" t="s">
        <v>297</v>
      </c>
      <c r="E186" s="61" t="s">
        <v>28</v>
      </c>
      <c r="F186" s="62" t="s">
        <v>76</v>
      </c>
      <c r="G186" s="63" t="n">
        <v>9785000336816</v>
      </c>
      <c r="H186" s="85" t="n">
        <v>84</v>
      </c>
      <c r="I186" s="65" t="n">
        <f aca="false">ROUND((100-$L$4)/100*H186,1)</f>
        <v>42</v>
      </c>
      <c r="J186" s="86" t="s">
        <v>161</v>
      </c>
      <c r="K186" s="67" t="n">
        <v>50</v>
      </c>
      <c r="L186" s="68"/>
      <c r="M186" s="49" t="n">
        <f aca="false">L186*I186</f>
        <v>0</v>
      </c>
      <c r="N186" s="51" t="n">
        <f aca="false">L186*2.1/50</f>
        <v>0</v>
      </c>
      <c r="O186" s="51"/>
      <c r="P186" s="52"/>
      <c r="R186" s="53"/>
    </row>
    <row r="187" s="1" customFormat="true" ht="111.75" hidden="false" customHeight="true" outlineLevel="0" collapsed="false">
      <c r="A187" s="82" t="n">
        <f aca="false">A186+1</f>
        <v>5</v>
      </c>
      <c r="B187" s="75"/>
      <c r="C187" s="169" t="s">
        <v>189</v>
      </c>
      <c r="D187" s="84" t="s">
        <v>298</v>
      </c>
      <c r="E187" s="61" t="s">
        <v>28</v>
      </c>
      <c r="F187" s="62" t="s">
        <v>76</v>
      </c>
      <c r="G187" s="63" t="n">
        <v>9785000337349</v>
      </c>
      <c r="H187" s="85" t="n">
        <v>88</v>
      </c>
      <c r="I187" s="65" t="n">
        <f aca="false">ROUND((100-$L$4)/100*H187,1)</f>
        <v>44</v>
      </c>
      <c r="J187" s="86" t="s">
        <v>163</v>
      </c>
      <c r="K187" s="67" t="n">
        <v>50</v>
      </c>
      <c r="L187" s="68"/>
      <c r="M187" s="49" t="n">
        <f aca="false">L187*I187</f>
        <v>0</v>
      </c>
      <c r="N187" s="51" t="n">
        <f aca="false">L187*2.1/50</f>
        <v>0</v>
      </c>
      <c r="O187" s="51" t="n">
        <f aca="false">TRUNC(L187/K187,0)*K187</f>
        <v>0</v>
      </c>
      <c r="P187" s="52" t="n">
        <f aca="false">L187-O187</f>
        <v>0</v>
      </c>
      <c r="R187" s="53" t="s">
        <v>78</v>
      </c>
    </row>
    <row r="188" s="1" customFormat="true" ht="111.75" hidden="false" customHeight="true" outlineLevel="0" collapsed="false">
      <c r="A188" s="82" t="n">
        <f aca="false">A187+1</f>
        <v>6</v>
      </c>
      <c r="B188" s="75"/>
      <c r="C188" s="169" t="s">
        <v>189</v>
      </c>
      <c r="D188" s="84" t="s">
        <v>299</v>
      </c>
      <c r="E188" s="61" t="s">
        <v>28</v>
      </c>
      <c r="F188" s="62" t="s">
        <v>76</v>
      </c>
      <c r="G188" s="63" t="n">
        <v>9785000337325</v>
      </c>
      <c r="H188" s="85" t="n">
        <v>88</v>
      </c>
      <c r="I188" s="65" t="n">
        <f aca="false">ROUND((100-$L$4)/100*H188,1)</f>
        <v>44</v>
      </c>
      <c r="J188" s="86" t="s">
        <v>163</v>
      </c>
      <c r="K188" s="67" t="n">
        <v>50</v>
      </c>
      <c r="L188" s="68"/>
      <c r="M188" s="49" t="n">
        <f aca="false">L188*I188</f>
        <v>0</v>
      </c>
      <c r="N188" s="51" t="n">
        <f aca="false">L188*2.1/50</f>
        <v>0</v>
      </c>
      <c r="O188" s="51" t="n">
        <f aca="false">TRUNC(L188/K188,0)*K188</f>
        <v>0</v>
      </c>
      <c r="P188" s="52" t="n">
        <f aca="false">L188-O188</f>
        <v>0</v>
      </c>
      <c r="R188" s="53"/>
    </row>
    <row r="189" s="1" customFormat="true" ht="111.75" hidden="false" customHeight="true" outlineLevel="0" collapsed="false">
      <c r="A189" s="82" t="n">
        <f aca="false">A188+1</f>
        <v>7</v>
      </c>
      <c r="B189" s="75" t="s">
        <v>294</v>
      </c>
      <c r="C189" s="169" t="s">
        <v>189</v>
      </c>
      <c r="D189" s="84" t="s">
        <v>300</v>
      </c>
      <c r="E189" s="61" t="s">
        <v>28</v>
      </c>
      <c r="F189" s="62" t="s">
        <v>76</v>
      </c>
      <c r="G189" s="63" t="n">
        <v>9785000336823</v>
      </c>
      <c r="H189" s="85" t="n">
        <v>88</v>
      </c>
      <c r="I189" s="65" t="n">
        <f aca="false">ROUND((100-$L$4)/100*H189,1)</f>
        <v>44</v>
      </c>
      <c r="J189" s="86" t="s">
        <v>163</v>
      </c>
      <c r="K189" s="67" t="n">
        <v>50</v>
      </c>
      <c r="L189" s="68"/>
      <c r="M189" s="49" t="n">
        <f aca="false">L189*I189</f>
        <v>0</v>
      </c>
      <c r="N189" s="51" t="n">
        <f aca="false">L189*2.1/50</f>
        <v>0</v>
      </c>
      <c r="O189" s="51" t="n">
        <f aca="false">TRUNC(L189/K189,0)*K189</f>
        <v>0</v>
      </c>
      <c r="P189" s="52" t="n">
        <f aca="false">L189-O189</f>
        <v>0</v>
      </c>
      <c r="R189" s="53" t="s">
        <v>78</v>
      </c>
    </row>
    <row r="190" s="1" customFormat="true" ht="111.75" hidden="false" customHeight="true" outlineLevel="0" collapsed="false">
      <c r="A190" s="82" t="n">
        <f aca="false">A189+1</f>
        <v>8</v>
      </c>
      <c r="B190" s="75"/>
      <c r="C190" s="169" t="s">
        <v>189</v>
      </c>
      <c r="D190" s="84" t="s">
        <v>301</v>
      </c>
      <c r="E190" s="123"/>
      <c r="F190" s="62" t="s">
        <v>76</v>
      </c>
      <c r="G190" s="63" t="n">
        <v>9785000337370</v>
      </c>
      <c r="H190" s="85" t="n">
        <v>88</v>
      </c>
      <c r="I190" s="65" t="n">
        <f aca="false">ROUND((100-$L$4)/100*H190,1)</f>
        <v>44</v>
      </c>
      <c r="J190" s="86" t="s">
        <v>163</v>
      </c>
      <c r="K190" s="67" t="n">
        <v>50</v>
      </c>
      <c r="L190" s="114"/>
      <c r="M190" s="49" t="n">
        <f aca="false">L190*I190</f>
        <v>0</v>
      </c>
      <c r="N190" s="51" t="n">
        <f aca="false">L190*2.1/50</f>
        <v>0</v>
      </c>
      <c r="O190" s="51" t="n">
        <f aca="false">TRUNC(L190/K190,0)*K190</f>
        <v>0</v>
      </c>
      <c r="P190" s="52" t="n">
        <f aca="false">L190-O190</f>
        <v>0</v>
      </c>
      <c r="R190" s="53" t="s">
        <v>80</v>
      </c>
    </row>
    <row r="191" s="1" customFormat="true" ht="111.75" hidden="false" customHeight="true" outlineLevel="0" collapsed="false">
      <c r="A191" s="82" t="n">
        <f aca="false">A190+1</f>
        <v>9</v>
      </c>
      <c r="B191" s="75"/>
      <c r="C191" s="80"/>
      <c r="D191" s="84" t="s">
        <v>302</v>
      </c>
      <c r="E191" s="61" t="s">
        <v>28</v>
      </c>
      <c r="F191" s="62" t="s">
        <v>76</v>
      </c>
      <c r="G191" s="63" t="n">
        <v>9785000337868</v>
      </c>
      <c r="H191" s="85" t="n">
        <v>88</v>
      </c>
      <c r="I191" s="65" t="n">
        <f aca="false">ROUND((100-$L$4)/100*H191,1)</f>
        <v>44</v>
      </c>
      <c r="J191" s="86" t="s">
        <v>155</v>
      </c>
      <c r="K191" s="67" t="n">
        <v>50</v>
      </c>
      <c r="L191" s="114"/>
      <c r="M191" s="49" t="n">
        <f aca="false">L191*I191</f>
        <v>0</v>
      </c>
      <c r="N191" s="51" t="n">
        <f aca="false">L191*2.1/50</f>
        <v>0</v>
      </c>
      <c r="O191" s="51" t="n">
        <f aca="false">TRUNC(L191/K191,0)*K191</f>
        <v>0</v>
      </c>
      <c r="P191" s="52" t="n">
        <f aca="false">L191-O191</f>
        <v>0</v>
      </c>
      <c r="R191" s="53" t="s">
        <v>78</v>
      </c>
    </row>
    <row r="192" s="1" customFormat="true" ht="111.75" hidden="false" customHeight="true" outlineLevel="0" collapsed="false">
      <c r="A192" s="82" t="n">
        <f aca="false">A191+1</f>
        <v>10</v>
      </c>
      <c r="B192" s="75" t="s">
        <v>294</v>
      </c>
      <c r="C192" s="169" t="s">
        <v>189</v>
      </c>
      <c r="D192" s="84" t="s">
        <v>303</v>
      </c>
      <c r="E192" s="123"/>
      <c r="F192" s="62" t="s">
        <v>304</v>
      </c>
      <c r="G192" s="63" t="n">
        <v>9785000336809</v>
      </c>
      <c r="H192" s="85" t="n">
        <v>88</v>
      </c>
      <c r="I192" s="65" t="n">
        <f aca="false">ROUND((100-$L$4)/100*H192,1)</f>
        <v>44</v>
      </c>
      <c r="J192" s="86" t="s">
        <v>161</v>
      </c>
      <c r="K192" s="67" t="n">
        <v>50</v>
      </c>
      <c r="L192" s="114"/>
      <c r="M192" s="49" t="n">
        <f aca="false">L192*I192</f>
        <v>0</v>
      </c>
      <c r="N192" s="51" t="n">
        <f aca="false">L192*2.1/50</f>
        <v>0</v>
      </c>
      <c r="O192" s="51" t="n">
        <f aca="false">TRUNC(L192/K192,0)*K192</f>
        <v>0</v>
      </c>
      <c r="P192" s="52" t="n">
        <f aca="false">L192-O192</f>
        <v>0</v>
      </c>
      <c r="R192" s="53" t="s">
        <v>78</v>
      </c>
    </row>
    <row r="193" s="1" customFormat="true" ht="111.75" hidden="false" customHeight="true" outlineLevel="0" collapsed="false">
      <c r="A193" s="82" t="n">
        <f aca="false">A192+1</f>
        <v>11</v>
      </c>
      <c r="B193" s="75"/>
      <c r="C193" s="169" t="s">
        <v>189</v>
      </c>
      <c r="D193" s="84" t="s">
        <v>305</v>
      </c>
      <c r="E193" s="123"/>
      <c r="F193" s="62" t="s">
        <v>76</v>
      </c>
      <c r="G193" s="63" t="n">
        <v>9785000337356</v>
      </c>
      <c r="H193" s="85" t="n">
        <v>88</v>
      </c>
      <c r="I193" s="65" t="n">
        <f aca="false">ROUND((100-$L$4)/100*H193,1)</f>
        <v>44</v>
      </c>
      <c r="J193" s="86" t="s">
        <v>161</v>
      </c>
      <c r="K193" s="67" t="n">
        <v>50</v>
      </c>
      <c r="L193" s="114"/>
      <c r="M193" s="49" t="n">
        <f aca="false">L193*I193</f>
        <v>0</v>
      </c>
      <c r="N193" s="51" t="n">
        <f aca="false">L193*2.1/50</f>
        <v>0</v>
      </c>
      <c r="O193" s="51" t="n">
        <f aca="false">TRUNC(L193/K193,0)*K193</f>
        <v>0</v>
      </c>
      <c r="P193" s="52" t="n">
        <f aca="false">L193-O193</f>
        <v>0</v>
      </c>
      <c r="R193" s="53" t="s">
        <v>78</v>
      </c>
    </row>
    <row r="194" s="1" customFormat="true" ht="111.75" hidden="false" customHeight="true" outlineLevel="0" collapsed="false">
      <c r="A194" s="82" t="n">
        <f aca="false">A193+1</f>
        <v>12</v>
      </c>
      <c r="B194" s="75"/>
      <c r="C194" s="169" t="s">
        <v>189</v>
      </c>
      <c r="D194" s="84" t="s">
        <v>306</v>
      </c>
      <c r="E194" s="61" t="s">
        <v>28</v>
      </c>
      <c r="F194" s="62" t="s">
        <v>76</v>
      </c>
      <c r="G194" s="63" t="n">
        <v>9785000337332</v>
      </c>
      <c r="H194" s="85" t="n">
        <v>88</v>
      </c>
      <c r="I194" s="65" t="n">
        <f aca="false">ROUND((100-$L$4)/100*H194,1)</f>
        <v>44</v>
      </c>
      <c r="J194" s="86" t="s">
        <v>163</v>
      </c>
      <c r="K194" s="67" t="n">
        <v>50</v>
      </c>
      <c r="L194" s="68"/>
      <c r="M194" s="49" t="n">
        <f aca="false">L194*I194</f>
        <v>0</v>
      </c>
      <c r="N194" s="51" t="n">
        <f aca="false">L194*2.1/50</f>
        <v>0</v>
      </c>
      <c r="O194" s="51" t="n">
        <f aca="false">TRUNC(L194/K194,0)*K194</f>
        <v>0</v>
      </c>
      <c r="P194" s="52" t="n">
        <f aca="false">L194-O194</f>
        <v>0</v>
      </c>
      <c r="R194" s="53"/>
    </row>
    <row r="195" s="1" customFormat="true" ht="111.75" hidden="false" customHeight="true" outlineLevel="0" collapsed="false">
      <c r="A195" s="82" t="n">
        <f aca="false">A194+1</f>
        <v>13</v>
      </c>
      <c r="B195" s="75" t="s">
        <v>294</v>
      </c>
      <c r="C195" s="169" t="s">
        <v>189</v>
      </c>
      <c r="D195" s="84" t="s">
        <v>307</v>
      </c>
      <c r="E195" s="61" t="s">
        <v>28</v>
      </c>
      <c r="F195" s="62" t="s">
        <v>76</v>
      </c>
      <c r="G195" s="63" t="n">
        <v>9785000336793</v>
      </c>
      <c r="H195" s="85" t="n">
        <v>88</v>
      </c>
      <c r="I195" s="65" t="n">
        <f aca="false">ROUND((100-$L$4)/100*H195,1)</f>
        <v>44</v>
      </c>
      <c r="J195" s="86" t="s">
        <v>161</v>
      </c>
      <c r="K195" s="67" t="n">
        <v>50</v>
      </c>
      <c r="L195" s="68"/>
      <c r="M195" s="49" t="n">
        <f aca="false">L195*I195</f>
        <v>0</v>
      </c>
      <c r="N195" s="51" t="n">
        <f aca="false">L195*2.1/50</f>
        <v>0</v>
      </c>
      <c r="O195" s="51" t="n">
        <f aca="false">TRUNC(L195/K195,0)*K195</f>
        <v>0</v>
      </c>
      <c r="P195" s="52" t="n">
        <f aca="false">L195-O195</f>
        <v>0</v>
      </c>
      <c r="R195" s="53"/>
    </row>
    <row r="196" s="1" customFormat="true" ht="111.75" hidden="false" customHeight="true" outlineLevel="0" collapsed="false">
      <c r="A196" s="82" t="n">
        <f aca="false">A195+1</f>
        <v>14</v>
      </c>
      <c r="B196" s="75"/>
      <c r="C196" s="189"/>
      <c r="D196" s="84" t="s">
        <v>308</v>
      </c>
      <c r="E196" s="123"/>
      <c r="F196" s="62" t="s">
        <v>304</v>
      </c>
      <c r="G196" s="63" t="n">
        <v>9785000336786</v>
      </c>
      <c r="H196" s="85" t="n">
        <v>88</v>
      </c>
      <c r="I196" s="65" t="n">
        <f aca="false">ROUND((100-$L$4)/100*H196,1)</f>
        <v>44</v>
      </c>
      <c r="J196" s="86" t="s">
        <v>155</v>
      </c>
      <c r="K196" s="67" t="n">
        <v>50</v>
      </c>
      <c r="L196" s="114"/>
      <c r="M196" s="49" t="n">
        <f aca="false">L196*I196</f>
        <v>0</v>
      </c>
      <c r="N196" s="51" t="n">
        <f aca="false">L196*2.1/50</f>
        <v>0</v>
      </c>
      <c r="O196" s="51" t="n">
        <f aca="false">TRUNC(L196/K196,0)*K196</f>
        <v>0</v>
      </c>
      <c r="P196" s="52" t="n">
        <f aca="false">L196-O196</f>
        <v>0</v>
      </c>
      <c r="R196" s="53" t="s">
        <v>78</v>
      </c>
    </row>
    <row r="197" s="1" customFormat="true" ht="111.75" hidden="false" customHeight="true" outlineLevel="0" collapsed="false">
      <c r="A197" s="82" t="n">
        <f aca="false">A196+1</f>
        <v>15</v>
      </c>
      <c r="B197" s="75"/>
      <c r="C197" s="169" t="s">
        <v>189</v>
      </c>
      <c r="D197" s="84" t="s">
        <v>309</v>
      </c>
      <c r="E197" s="123"/>
      <c r="F197" s="62" t="s">
        <v>76</v>
      </c>
      <c r="G197" s="63" t="n">
        <v>9785000337318</v>
      </c>
      <c r="H197" s="85" t="n">
        <v>88</v>
      </c>
      <c r="I197" s="65" t="n">
        <f aca="false">ROUND((100-$L$4)/100*H197,1)</f>
        <v>44</v>
      </c>
      <c r="J197" s="86" t="s">
        <v>163</v>
      </c>
      <c r="K197" s="67" t="n">
        <v>50</v>
      </c>
      <c r="L197" s="68"/>
      <c r="M197" s="49" t="n">
        <f aca="false">L197*I197</f>
        <v>0</v>
      </c>
      <c r="N197" s="51" t="n">
        <f aca="false">L197*2.1/50</f>
        <v>0</v>
      </c>
      <c r="O197" s="51" t="n">
        <f aca="false">TRUNC(L197/K197,0)*K197</f>
        <v>0</v>
      </c>
      <c r="P197" s="52" t="n">
        <f aca="false">L197-O197</f>
        <v>0</v>
      </c>
      <c r="R197" s="53" t="s">
        <v>78</v>
      </c>
    </row>
    <row r="198" s="1" customFormat="true" ht="111.75" hidden="false" customHeight="true" outlineLevel="0" collapsed="false">
      <c r="A198" s="82" t="n">
        <f aca="false">A197+1</f>
        <v>16</v>
      </c>
      <c r="B198" s="75"/>
      <c r="C198" s="148"/>
      <c r="D198" s="84" t="s">
        <v>310</v>
      </c>
      <c r="E198" s="123"/>
      <c r="F198" s="62" t="s">
        <v>76</v>
      </c>
      <c r="G198" s="63" t="n">
        <v>9785000337875</v>
      </c>
      <c r="H198" s="85" t="n">
        <v>88</v>
      </c>
      <c r="I198" s="65" t="n">
        <f aca="false">ROUND((100-$L$4)/100*H198,1)</f>
        <v>44</v>
      </c>
      <c r="J198" s="86" t="s">
        <v>155</v>
      </c>
      <c r="K198" s="67" t="n">
        <v>50</v>
      </c>
      <c r="L198" s="68"/>
      <c r="M198" s="49" t="n">
        <f aca="false">L198*I198</f>
        <v>0</v>
      </c>
      <c r="N198" s="51" t="n">
        <f aca="false">L198*2.1/50</f>
        <v>0</v>
      </c>
      <c r="O198" s="51" t="n">
        <f aca="false">TRUNC(L198/K198,0)*K198</f>
        <v>0</v>
      </c>
      <c r="P198" s="52" t="n">
        <f aca="false">L198-O198</f>
        <v>0</v>
      </c>
      <c r="R198" s="53" t="s">
        <v>78</v>
      </c>
    </row>
    <row r="199" s="132" customFormat="true" ht="111.75" hidden="false" customHeight="true" outlineLevel="0" collapsed="false">
      <c r="A199" s="82" t="n">
        <f aca="false">A198+1</f>
        <v>17</v>
      </c>
      <c r="B199" s="75"/>
      <c r="C199" s="169" t="s">
        <v>189</v>
      </c>
      <c r="D199" s="84" t="s">
        <v>311</v>
      </c>
      <c r="E199" s="123"/>
      <c r="F199" s="62" t="s">
        <v>76</v>
      </c>
      <c r="G199" s="63" t="n">
        <v>9785000337387</v>
      </c>
      <c r="H199" s="85" t="n">
        <v>88</v>
      </c>
      <c r="I199" s="65" t="n">
        <f aca="false">ROUND((100-$L$4)/100*H199,1)</f>
        <v>44</v>
      </c>
      <c r="J199" s="86" t="s">
        <v>163</v>
      </c>
      <c r="K199" s="67" t="n">
        <v>50</v>
      </c>
      <c r="L199" s="68"/>
      <c r="M199" s="49" t="n">
        <f aca="false">L199*I199</f>
        <v>0</v>
      </c>
      <c r="N199" s="51" t="n">
        <f aca="false">L199*2.1/50</f>
        <v>0</v>
      </c>
      <c r="O199" s="51" t="n">
        <f aca="false">TRUNC(L199/K199,0)*K199</f>
        <v>0</v>
      </c>
      <c r="P199" s="52" t="n">
        <f aca="false">L199-O199</f>
        <v>0</v>
      </c>
      <c r="R199" s="53"/>
    </row>
    <row r="200" s="132" customFormat="true" ht="111.75" hidden="false" customHeight="true" outlineLevel="0" collapsed="false">
      <c r="A200" s="82" t="n">
        <f aca="false">A199+1</f>
        <v>18</v>
      </c>
      <c r="B200" s="75"/>
      <c r="C200" s="169"/>
      <c r="D200" s="84" t="s">
        <v>312</v>
      </c>
      <c r="E200" s="123"/>
      <c r="F200" s="62" t="s">
        <v>76</v>
      </c>
      <c r="G200" s="63" t="n">
        <v>9785000337851</v>
      </c>
      <c r="H200" s="85" t="n">
        <v>88</v>
      </c>
      <c r="I200" s="65" t="n">
        <f aca="false">ROUND((100-$L$4)/100*H200,1)</f>
        <v>44</v>
      </c>
      <c r="J200" s="86" t="s">
        <v>155</v>
      </c>
      <c r="K200" s="67" t="n">
        <v>50</v>
      </c>
      <c r="L200" s="68"/>
      <c r="M200" s="49" t="n">
        <f aca="false">L200*I200</f>
        <v>0</v>
      </c>
      <c r="N200" s="51" t="n">
        <f aca="false">L200*2.1/50</f>
        <v>0</v>
      </c>
      <c r="O200" s="51" t="n">
        <f aca="false">TRUNC(L200/K200,0)*K200</f>
        <v>0</v>
      </c>
      <c r="P200" s="52" t="n">
        <f aca="false">L200-O200</f>
        <v>0</v>
      </c>
      <c r="R200" s="53" t="s">
        <v>313</v>
      </c>
    </row>
    <row r="201" s="1" customFormat="true" ht="70.5" hidden="false" customHeight="true" outlineLevel="0" collapsed="false">
      <c r="A201" s="54" t="s">
        <v>314</v>
      </c>
      <c r="B201" s="54"/>
      <c r="C201" s="54"/>
      <c r="D201" s="54"/>
      <c r="E201" s="72"/>
      <c r="F201" s="55" t="s">
        <v>315</v>
      </c>
      <c r="G201" s="55"/>
      <c r="H201" s="55"/>
      <c r="I201" s="55"/>
      <c r="J201" s="55"/>
      <c r="K201" s="55"/>
      <c r="L201" s="73"/>
      <c r="M201" s="49"/>
      <c r="O201" s="51"/>
      <c r="P201" s="52"/>
      <c r="R201" s="53"/>
    </row>
    <row r="202" s="1" customFormat="true" ht="111.75" hidden="false" customHeight="true" outlineLevel="0" collapsed="false">
      <c r="A202" s="82" t="n">
        <v>1</v>
      </c>
      <c r="B202" s="75" t="s">
        <v>316</v>
      </c>
      <c r="C202" s="169"/>
      <c r="D202" s="69" t="s">
        <v>317</v>
      </c>
      <c r="E202" s="123"/>
      <c r="F202" s="62"/>
      <c r="G202" s="63" t="n">
        <v>9785000335079</v>
      </c>
      <c r="H202" s="85" t="n">
        <v>112</v>
      </c>
      <c r="I202" s="65" t="n">
        <f aca="false">ROUND((100-$L$4)/100*H202,1)</f>
        <v>56</v>
      </c>
      <c r="J202" s="86"/>
      <c r="K202" s="67" t="n">
        <v>15</v>
      </c>
      <c r="L202" s="114"/>
      <c r="M202" s="49" t="n">
        <f aca="false">L202*I202</f>
        <v>0</v>
      </c>
      <c r="N202" s="51" t="n">
        <f aca="false">L202*2.75/15</f>
        <v>0</v>
      </c>
      <c r="O202" s="51" t="n">
        <f aca="false">TRUNC(L202/K202,0)*K202</f>
        <v>0</v>
      </c>
      <c r="P202" s="52" t="n">
        <f aca="false">L202-O202</f>
        <v>0</v>
      </c>
      <c r="R202" s="53"/>
    </row>
    <row r="203" s="1" customFormat="true" ht="111.75" hidden="false" customHeight="true" outlineLevel="0" collapsed="false">
      <c r="A203" s="82" t="n">
        <f aca="false">A202+1</f>
        <v>2</v>
      </c>
      <c r="B203" s="75"/>
      <c r="C203" s="169" t="s">
        <v>189</v>
      </c>
      <c r="D203" s="69" t="s">
        <v>318</v>
      </c>
      <c r="E203" s="123"/>
      <c r="F203" s="62" t="s">
        <v>319</v>
      </c>
      <c r="G203" s="63" t="n">
        <v>9785912823107</v>
      </c>
      <c r="H203" s="85" t="n">
        <v>112</v>
      </c>
      <c r="I203" s="65" t="n">
        <f aca="false">ROUND((100-$L$4)/100*H203,1)</f>
        <v>56</v>
      </c>
      <c r="J203" s="86" t="s">
        <v>43</v>
      </c>
      <c r="K203" s="67" t="n">
        <v>10</v>
      </c>
      <c r="L203" s="114"/>
      <c r="M203" s="49" t="n">
        <f aca="false">L203*I203</f>
        <v>0</v>
      </c>
      <c r="N203" s="51" t="n">
        <f aca="false">L203*2.75/15</f>
        <v>0</v>
      </c>
      <c r="O203" s="51" t="n">
        <f aca="false">TRUNC(L203/K203,0)*K203</f>
        <v>0</v>
      </c>
      <c r="P203" s="52" t="n">
        <f aca="false">L203-O203</f>
        <v>0</v>
      </c>
      <c r="R203" s="53" t="s">
        <v>313</v>
      </c>
    </row>
    <row r="204" s="1" customFormat="true" ht="111.75" hidden="false" customHeight="true" outlineLevel="0" collapsed="false">
      <c r="A204" s="82" t="n">
        <v>3</v>
      </c>
      <c r="B204" s="75" t="s">
        <v>316</v>
      </c>
      <c r="C204" s="148"/>
      <c r="D204" s="69" t="s">
        <v>320</v>
      </c>
      <c r="E204" s="123"/>
      <c r="F204" s="62"/>
      <c r="G204" s="63" t="n">
        <v>9785000335062</v>
      </c>
      <c r="H204" s="85" t="n">
        <v>112</v>
      </c>
      <c r="I204" s="65" t="n">
        <f aca="false">ROUND((100-$L$4)/100*H204,1)</f>
        <v>56</v>
      </c>
      <c r="J204" s="86"/>
      <c r="K204" s="67" t="n">
        <v>15</v>
      </c>
      <c r="L204" s="114"/>
      <c r="M204" s="49" t="n">
        <f aca="false">L204*I204</f>
        <v>0</v>
      </c>
      <c r="N204" s="51" t="n">
        <f aca="false">L204*2.75/15</f>
        <v>0</v>
      </c>
      <c r="O204" s="51" t="n">
        <f aca="false">TRUNC(L204/K204,0)*K204</f>
        <v>0</v>
      </c>
      <c r="P204" s="52" t="n">
        <f aca="false">L204-O204</f>
        <v>0</v>
      </c>
      <c r="R204" s="53" t="s">
        <v>313</v>
      </c>
    </row>
    <row r="205" s="1" customFormat="true" ht="111.75" hidden="false" customHeight="true" outlineLevel="0" collapsed="false">
      <c r="A205" s="82" t="n">
        <f aca="false">A204+1</f>
        <v>4</v>
      </c>
      <c r="B205" s="75" t="s">
        <v>316</v>
      </c>
      <c r="C205" s="148"/>
      <c r="D205" s="69" t="s">
        <v>321</v>
      </c>
      <c r="E205" s="123"/>
      <c r="F205" s="51"/>
      <c r="G205" s="63" t="n">
        <v>9785912826337</v>
      </c>
      <c r="H205" s="85" t="n">
        <v>112</v>
      </c>
      <c r="I205" s="65" t="n">
        <f aca="false">ROUND((100-$L$4)/100*H205,1)</f>
        <v>56</v>
      </c>
      <c r="J205" s="86"/>
      <c r="K205" s="67" t="n">
        <v>15</v>
      </c>
      <c r="L205" s="114"/>
      <c r="M205" s="49" t="n">
        <f aca="false">L205*I205</f>
        <v>0</v>
      </c>
      <c r="N205" s="51" t="n">
        <f aca="false">L205*2.75/15</f>
        <v>0</v>
      </c>
      <c r="O205" s="51" t="n">
        <f aca="false">TRUNC(L205/K205,0)*K205</f>
        <v>0</v>
      </c>
      <c r="P205" s="52" t="n">
        <f aca="false">L205-O205</f>
        <v>0</v>
      </c>
      <c r="R205" s="53" t="s">
        <v>313</v>
      </c>
    </row>
    <row r="206" s="1" customFormat="true" ht="111.75" hidden="false" customHeight="true" outlineLevel="0" collapsed="false">
      <c r="A206" s="82" t="n">
        <f aca="false">A205+1</f>
        <v>5</v>
      </c>
      <c r="B206" s="75" t="s">
        <v>316</v>
      </c>
      <c r="C206" s="148"/>
      <c r="D206" s="69" t="s">
        <v>270</v>
      </c>
      <c r="E206" s="123"/>
      <c r="F206" s="62" t="s">
        <v>322</v>
      </c>
      <c r="G206" s="63" t="n">
        <v>9785912823411</v>
      </c>
      <c r="H206" s="85" t="n">
        <v>112</v>
      </c>
      <c r="I206" s="65" t="n">
        <f aca="false">ROUND((100-$L$4)/100*H206,1)</f>
        <v>56</v>
      </c>
      <c r="J206" s="86"/>
      <c r="K206" s="67" t="n">
        <v>10</v>
      </c>
      <c r="L206" s="114"/>
      <c r="M206" s="49" t="n">
        <f aca="false">L206*I206</f>
        <v>0</v>
      </c>
      <c r="N206" s="51" t="n">
        <f aca="false">L206*2.75/15</f>
        <v>0</v>
      </c>
      <c r="O206" s="51" t="n">
        <f aca="false">TRUNC(L206/K206,0)*K206</f>
        <v>0</v>
      </c>
      <c r="P206" s="52" t="n">
        <f aca="false">L206-O206</f>
        <v>0</v>
      </c>
      <c r="R206" s="53" t="s">
        <v>313</v>
      </c>
    </row>
    <row r="207" s="1" customFormat="true" ht="111.75" hidden="false" customHeight="true" outlineLevel="0" collapsed="false">
      <c r="A207" s="82" t="n">
        <f aca="false">A206+1</f>
        <v>6</v>
      </c>
      <c r="B207" s="75" t="s">
        <v>316</v>
      </c>
      <c r="C207" s="148"/>
      <c r="D207" s="69" t="s">
        <v>323</v>
      </c>
      <c r="E207" s="123"/>
      <c r="F207" s="62" t="s">
        <v>324</v>
      </c>
      <c r="G207" s="63" t="n">
        <v>9785000335093</v>
      </c>
      <c r="H207" s="85" t="n">
        <v>112</v>
      </c>
      <c r="I207" s="65" t="n">
        <f aca="false">ROUND((100-$L$4)/100*H207,1)</f>
        <v>56</v>
      </c>
      <c r="J207" s="86"/>
      <c r="K207" s="67" t="n">
        <v>15</v>
      </c>
      <c r="L207" s="114"/>
      <c r="M207" s="49" t="n">
        <f aca="false">L207*I207</f>
        <v>0</v>
      </c>
      <c r="N207" s="51" t="n">
        <f aca="false">L207*2.75/15</f>
        <v>0</v>
      </c>
      <c r="O207" s="51" t="n">
        <f aca="false">TRUNC(L207/K207,0)*K207</f>
        <v>0</v>
      </c>
      <c r="P207" s="52" t="n">
        <f aca="false">L207-O207</f>
        <v>0</v>
      </c>
      <c r="R207" s="53" t="s">
        <v>313</v>
      </c>
    </row>
    <row r="208" s="1" customFormat="true" ht="111.75" hidden="false" customHeight="true" outlineLevel="0" collapsed="false">
      <c r="A208" s="82" t="n">
        <f aca="false">A207+1</f>
        <v>7</v>
      </c>
      <c r="B208" s="75" t="s">
        <v>316</v>
      </c>
      <c r="C208" s="148"/>
      <c r="D208" s="69" t="s">
        <v>53</v>
      </c>
      <c r="E208" s="123"/>
      <c r="F208" s="62" t="s">
        <v>319</v>
      </c>
      <c r="G208" s="63" t="n">
        <v>9785912826535</v>
      </c>
      <c r="H208" s="85" t="n">
        <v>112</v>
      </c>
      <c r="I208" s="65" t="n">
        <f aca="false">ROUND((100-$L$4)/100*H208,1)</f>
        <v>56</v>
      </c>
      <c r="J208" s="86"/>
      <c r="K208" s="67" t="n">
        <v>15</v>
      </c>
      <c r="L208" s="114"/>
      <c r="M208" s="49" t="n">
        <f aca="false">L208*I208</f>
        <v>0</v>
      </c>
      <c r="N208" s="51" t="n">
        <f aca="false">L208*2.75/15</f>
        <v>0</v>
      </c>
      <c r="O208" s="51" t="n">
        <f aca="false">TRUNC(L208/K208,0)*K208</f>
        <v>0</v>
      </c>
      <c r="P208" s="52" t="n">
        <f aca="false">L208-O208</f>
        <v>0</v>
      </c>
      <c r="R208" s="53" t="s">
        <v>313</v>
      </c>
    </row>
    <row r="209" s="1" customFormat="true" ht="111.75" hidden="false" customHeight="true" outlineLevel="0" collapsed="false">
      <c r="A209" s="82" t="n">
        <f aca="false">A208+1</f>
        <v>8</v>
      </c>
      <c r="B209" s="75" t="s">
        <v>316</v>
      </c>
      <c r="C209" s="148"/>
      <c r="D209" s="69" t="s">
        <v>190</v>
      </c>
      <c r="E209" s="123"/>
      <c r="F209" s="62" t="s">
        <v>325</v>
      </c>
      <c r="G209" s="63" t="n">
        <v>9785912825071</v>
      </c>
      <c r="H209" s="85" t="n">
        <v>112</v>
      </c>
      <c r="I209" s="65" t="n">
        <f aca="false">ROUND((100-$L$4)/100*H209,1)</f>
        <v>56</v>
      </c>
      <c r="J209" s="86" t="s">
        <v>104</v>
      </c>
      <c r="K209" s="67" t="n">
        <v>10</v>
      </c>
      <c r="L209" s="114"/>
      <c r="M209" s="49" t="n">
        <f aca="false">L209*I209</f>
        <v>0</v>
      </c>
      <c r="N209" s="51" t="n">
        <f aca="false">L209*2.75/15</f>
        <v>0</v>
      </c>
      <c r="O209" s="51" t="n">
        <f aca="false">TRUNC(L209/K209,0)*K209</f>
        <v>0</v>
      </c>
      <c r="P209" s="52" t="n">
        <f aca="false">L209-O209</f>
        <v>0</v>
      </c>
      <c r="R209" s="53" t="s">
        <v>313</v>
      </c>
    </row>
    <row r="210" s="1" customFormat="true" ht="111.75" hidden="false" customHeight="true" outlineLevel="0" collapsed="false">
      <c r="A210" s="82" t="n">
        <f aca="false">A209+1</f>
        <v>9</v>
      </c>
      <c r="B210" s="75" t="s">
        <v>316</v>
      </c>
      <c r="C210" s="148"/>
      <c r="D210" s="69" t="s">
        <v>326</v>
      </c>
      <c r="E210" s="123"/>
      <c r="F210" s="62" t="s">
        <v>325</v>
      </c>
      <c r="G210" s="63" t="n">
        <v>9785000336519</v>
      </c>
      <c r="H210" s="85" t="n">
        <v>112</v>
      </c>
      <c r="I210" s="65" t="n">
        <f aca="false">ROUND((100-$L$4)/100*H210,1)</f>
        <v>56</v>
      </c>
      <c r="J210" s="86" t="s">
        <v>104</v>
      </c>
      <c r="K210" s="67" t="n">
        <v>10</v>
      </c>
      <c r="L210" s="114"/>
      <c r="M210" s="49" t="n">
        <f aca="false">L210*I210</f>
        <v>0</v>
      </c>
      <c r="N210" s="51" t="n">
        <f aca="false">L210*2.75/15</f>
        <v>0</v>
      </c>
      <c r="O210" s="51" t="n">
        <f aca="false">TRUNC(L210/K210,0)*K210</f>
        <v>0</v>
      </c>
      <c r="P210" s="52" t="n">
        <f aca="false">L210-O210</f>
        <v>0</v>
      </c>
      <c r="R210" s="53" t="s">
        <v>313</v>
      </c>
    </row>
    <row r="211" s="1" customFormat="true" ht="111.75" hidden="false" customHeight="true" outlineLevel="0" collapsed="false">
      <c r="A211" s="82" t="n">
        <f aca="false">A210+1</f>
        <v>10</v>
      </c>
      <c r="B211" s="75" t="s">
        <v>316</v>
      </c>
      <c r="C211" s="148"/>
      <c r="D211" s="69" t="s">
        <v>327</v>
      </c>
      <c r="E211" s="123"/>
      <c r="F211" s="62" t="s">
        <v>325</v>
      </c>
      <c r="G211" s="63" t="n">
        <v>9785912824760</v>
      </c>
      <c r="H211" s="85" t="n">
        <v>112</v>
      </c>
      <c r="I211" s="65" t="n">
        <f aca="false">ROUND((100-$L$4)/100*H211,1)</f>
        <v>56</v>
      </c>
      <c r="J211" s="86" t="s">
        <v>104</v>
      </c>
      <c r="K211" s="67" t="n">
        <v>10</v>
      </c>
      <c r="L211" s="114"/>
      <c r="M211" s="49" t="n">
        <f aca="false">L211*I211</f>
        <v>0</v>
      </c>
      <c r="N211" s="51" t="n">
        <f aca="false">L211*2.75/15</f>
        <v>0</v>
      </c>
      <c r="O211" s="51" t="n">
        <f aca="false">TRUNC(L211/K211,0)*K211</f>
        <v>0</v>
      </c>
      <c r="P211" s="52" t="n">
        <f aca="false">L211-O211</f>
        <v>0</v>
      </c>
      <c r="R211" s="53" t="s">
        <v>313</v>
      </c>
    </row>
    <row r="212" s="1" customFormat="true" ht="111.75" hidden="false" customHeight="true" outlineLevel="0" collapsed="false">
      <c r="A212" s="82" t="n">
        <f aca="false">A211+1</f>
        <v>11</v>
      </c>
      <c r="B212" s="75" t="s">
        <v>316</v>
      </c>
      <c r="C212" s="148"/>
      <c r="D212" s="69" t="s">
        <v>328</v>
      </c>
      <c r="E212" s="123"/>
      <c r="F212" s="62" t="s">
        <v>325</v>
      </c>
      <c r="G212" s="63" t="n">
        <v>9785912825088</v>
      </c>
      <c r="H212" s="85" t="n">
        <v>112</v>
      </c>
      <c r="I212" s="65" t="n">
        <f aca="false">ROUND((100-$L$4)/100*H212,1)</f>
        <v>56</v>
      </c>
      <c r="J212" s="86" t="s">
        <v>104</v>
      </c>
      <c r="K212" s="67" t="n">
        <v>10</v>
      </c>
      <c r="L212" s="114"/>
      <c r="M212" s="49" t="n">
        <f aca="false">L212*I212</f>
        <v>0</v>
      </c>
      <c r="N212" s="51" t="n">
        <f aca="false">L212*2.75/15</f>
        <v>0</v>
      </c>
      <c r="O212" s="51" t="n">
        <f aca="false">TRUNC(L212/K212,0)*K212</f>
        <v>0</v>
      </c>
      <c r="P212" s="52" t="n">
        <f aca="false">L212-O212</f>
        <v>0</v>
      </c>
      <c r="R212" s="53" t="s">
        <v>313</v>
      </c>
    </row>
    <row r="213" s="1" customFormat="true" ht="111.75" hidden="false" customHeight="true" outlineLevel="0" collapsed="false">
      <c r="A213" s="82" t="n">
        <f aca="false">A212+1</f>
        <v>12</v>
      </c>
      <c r="B213" s="75" t="s">
        <v>316</v>
      </c>
      <c r="C213" s="190"/>
      <c r="D213" s="69" t="s">
        <v>329</v>
      </c>
      <c r="E213" s="123"/>
      <c r="F213" s="62" t="s">
        <v>325</v>
      </c>
      <c r="G213" s="63" t="n">
        <v>9785000336502</v>
      </c>
      <c r="H213" s="85" t="n">
        <v>112</v>
      </c>
      <c r="I213" s="65" t="n">
        <f aca="false">ROUND((100-$L$4)/100*H213,1)</f>
        <v>56</v>
      </c>
      <c r="J213" s="86" t="s">
        <v>104</v>
      </c>
      <c r="K213" s="67" t="n">
        <v>10</v>
      </c>
      <c r="L213" s="68"/>
      <c r="M213" s="49" t="n">
        <f aca="false">L213*I213</f>
        <v>0</v>
      </c>
      <c r="N213" s="51" t="n">
        <f aca="false">L213*2.75/15</f>
        <v>0</v>
      </c>
      <c r="O213" s="51" t="n">
        <f aca="false">TRUNC(L213/K213,0)*K213</f>
        <v>0</v>
      </c>
      <c r="P213" s="52" t="n">
        <f aca="false">L213-O213</f>
        <v>0</v>
      </c>
      <c r="R213" s="53"/>
    </row>
    <row r="214" s="1" customFormat="true" ht="111.75" hidden="false" customHeight="true" outlineLevel="0" collapsed="false">
      <c r="A214" s="82" t="n">
        <f aca="false">A213+1</f>
        <v>13</v>
      </c>
      <c r="B214" s="75" t="s">
        <v>316</v>
      </c>
      <c r="C214" s="148"/>
      <c r="D214" s="69" t="s">
        <v>330</v>
      </c>
      <c r="E214" s="123"/>
      <c r="F214" s="62" t="s">
        <v>325</v>
      </c>
      <c r="G214" s="191" t="n">
        <v>9785912826511</v>
      </c>
      <c r="H214" s="85" t="n">
        <v>112</v>
      </c>
      <c r="I214" s="65" t="n">
        <f aca="false">ROUND((100-$L$4)/100*H214,1)</f>
        <v>56</v>
      </c>
      <c r="J214" s="86" t="s">
        <v>174</v>
      </c>
      <c r="K214" s="67" t="n">
        <v>15</v>
      </c>
      <c r="L214" s="114"/>
      <c r="M214" s="49" t="n">
        <f aca="false">L214*I214</f>
        <v>0</v>
      </c>
      <c r="N214" s="51" t="n">
        <f aca="false">L214*2.75/15</f>
        <v>0</v>
      </c>
      <c r="O214" s="51" t="n">
        <f aca="false">TRUNC(L214/K214,0)*K214</f>
        <v>0</v>
      </c>
      <c r="P214" s="52" t="n">
        <f aca="false">L214-O214</f>
        <v>0</v>
      </c>
      <c r="R214" s="53" t="s">
        <v>313</v>
      </c>
    </row>
    <row r="215" s="132" customFormat="true" ht="111.75" hidden="false" customHeight="true" outlineLevel="0" collapsed="false">
      <c r="A215" s="82" t="n">
        <f aca="false">A214+1</f>
        <v>14</v>
      </c>
      <c r="B215" s="75" t="s">
        <v>316</v>
      </c>
      <c r="C215" s="148"/>
      <c r="D215" s="69" t="s">
        <v>51</v>
      </c>
      <c r="E215" s="123"/>
      <c r="F215" s="62" t="s">
        <v>325</v>
      </c>
      <c r="G215" s="191" t="n">
        <v>9785912822650</v>
      </c>
      <c r="H215" s="85" t="n">
        <v>112</v>
      </c>
      <c r="I215" s="65" t="n">
        <f aca="false">ROUND((100-$L$4)/100*H215,1)</f>
        <v>56</v>
      </c>
      <c r="J215" s="86" t="s">
        <v>174</v>
      </c>
      <c r="K215" s="67" t="n">
        <v>15</v>
      </c>
      <c r="L215" s="68"/>
      <c r="M215" s="49" t="n">
        <f aca="false">L215*I215</f>
        <v>0</v>
      </c>
      <c r="N215" s="51" t="n">
        <f aca="false">L215*2.75/15</f>
        <v>0</v>
      </c>
      <c r="O215" s="51" t="n">
        <f aca="false">TRUNC(L215/K215,0)*K215</f>
        <v>0</v>
      </c>
      <c r="P215" s="52" t="n">
        <f aca="false">L215-O215</f>
        <v>0</v>
      </c>
      <c r="R215" s="53"/>
    </row>
    <row r="216" s="132" customFormat="true" ht="111.75" hidden="false" customHeight="true" outlineLevel="0" collapsed="false">
      <c r="A216" s="82" t="n">
        <f aca="false">A215+1</f>
        <v>15</v>
      </c>
      <c r="B216" s="75" t="s">
        <v>316</v>
      </c>
      <c r="C216" s="148"/>
      <c r="D216" s="69" t="s">
        <v>331</v>
      </c>
      <c r="E216" s="123"/>
      <c r="F216" s="62" t="s">
        <v>325</v>
      </c>
      <c r="G216" s="191" t="n">
        <v>9785912822643</v>
      </c>
      <c r="H216" s="85" t="n">
        <v>112</v>
      </c>
      <c r="I216" s="65" t="n">
        <f aca="false">ROUND((100-$L$4)/100*H216,1)</f>
        <v>56</v>
      </c>
      <c r="J216" s="86" t="s">
        <v>174</v>
      </c>
      <c r="K216" s="67" t="n">
        <v>15</v>
      </c>
      <c r="L216" s="68"/>
      <c r="M216" s="49" t="n">
        <f aca="false">L216*I216</f>
        <v>0</v>
      </c>
      <c r="N216" s="51" t="n">
        <f aca="false">L216*2.75/15</f>
        <v>0</v>
      </c>
      <c r="O216" s="51" t="n">
        <f aca="false">TRUNC(L216/K216,0)*K216</f>
        <v>0</v>
      </c>
      <c r="P216" s="52" t="n">
        <f aca="false">L216-O216</f>
        <v>0</v>
      </c>
      <c r="R216" s="53" t="s">
        <v>332</v>
      </c>
    </row>
    <row r="217" s="1" customFormat="true" ht="60" hidden="false" customHeight="true" outlineLevel="0" collapsed="false">
      <c r="A217" s="71"/>
      <c r="B217" s="71"/>
      <c r="C217" s="71"/>
      <c r="D217" s="71"/>
      <c r="E217" s="184"/>
      <c r="F217" s="55" t="s">
        <v>333</v>
      </c>
      <c r="G217" s="55"/>
      <c r="H217" s="55"/>
      <c r="I217" s="55"/>
      <c r="J217" s="55"/>
      <c r="K217" s="55"/>
      <c r="L217" s="73"/>
      <c r="M217" s="49"/>
      <c r="O217" s="51"/>
      <c r="P217" s="52"/>
      <c r="R217" s="53" t="s">
        <v>332</v>
      </c>
    </row>
    <row r="218" s="1" customFormat="true" ht="100.5" hidden="false" customHeight="true" outlineLevel="0" collapsed="false">
      <c r="A218" s="82" t="n">
        <f aca="false">A216+1</f>
        <v>16</v>
      </c>
      <c r="B218" s="75"/>
      <c r="C218" s="80"/>
      <c r="D218" s="69" t="s">
        <v>334</v>
      </c>
      <c r="E218" s="54"/>
      <c r="F218" s="62" t="s">
        <v>325</v>
      </c>
      <c r="G218" s="63" t="n">
        <v>9785912824784</v>
      </c>
      <c r="H218" s="85" t="n">
        <v>112</v>
      </c>
      <c r="I218" s="65" t="n">
        <f aca="false">ROUND((100-$L$4)/100*H218,1)</f>
        <v>56</v>
      </c>
      <c r="J218" s="83" t="s">
        <v>155</v>
      </c>
      <c r="K218" s="67" t="n">
        <v>15</v>
      </c>
      <c r="L218" s="114"/>
      <c r="M218" s="49" t="n">
        <f aca="false">L218*I218</f>
        <v>0</v>
      </c>
      <c r="N218" s="51" t="n">
        <f aca="false">L218*2.75/15</f>
        <v>0</v>
      </c>
      <c r="O218" s="51" t="n">
        <f aca="false">TRUNC(L218/K218,0)*K218</f>
        <v>0</v>
      </c>
      <c r="P218" s="52" t="n">
        <f aca="false">L218-O218</f>
        <v>0</v>
      </c>
      <c r="R218" s="53" t="s">
        <v>332</v>
      </c>
    </row>
    <row r="219" s="1" customFormat="true" ht="100.5" hidden="false" customHeight="true" outlineLevel="0" collapsed="false">
      <c r="A219" s="82" t="n">
        <f aca="false">A218+1</f>
        <v>17</v>
      </c>
      <c r="B219" s="75"/>
      <c r="C219" s="80"/>
      <c r="D219" s="69" t="s">
        <v>335</v>
      </c>
      <c r="E219" s="54"/>
      <c r="F219" s="62"/>
      <c r="G219" s="63" t="n">
        <v>9785912826368</v>
      </c>
      <c r="H219" s="85" t="n">
        <v>112</v>
      </c>
      <c r="I219" s="65" t="n">
        <f aca="false">ROUND((100-$L$4)/100*H219,1)</f>
        <v>56</v>
      </c>
      <c r="J219" s="83" t="s">
        <v>155</v>
      </c>
      <c r="K219" s="67" t="n">
        <v>15</v>
      </c>
      <c r="L219" s="114"/>
      <c r="M219" s="49" t="n">
        <f aca="false">L219*I219</f>
        <v>0</v>
      </c>
      <c r="N219" s="51" t="n">
        <f aca="false">L219*2.75/15</f>
        <v>0</v>
      </c>
      <c r="O219" s="51" t="n">
        <f aca="false">TRUNC(L219/K219,0)*K219</f>
        <v>0</v>
      </c>
      <c r="P219" s="52" t="n">
        <f aca="false">L219-O219</f>
        <v>0</v>
      </c>
      <c r="R219" s="53" t="s">
        <v>332</v>
      </c>
    </row>
    <row r="220" s="1" customFormat="true" ht="100.5" hidden="false" customHeight="true" outlineLevel="0" collapsed="false">
      <c r="A220" s="82" t="n">
        <f aca="false">A219+1</f>
        <v>18</v>
      </c>
      <c r="B220" s="75"/>
      <c r="C220" s="80"/>
      <c r="D220" s="69" t="s">
        <v>306</v>
      </c>
      <c r="E220" s="123"/>
      <c r="F220" s="62"/>
      <c r="G220" s="63" t="n">
        <v>9785912824753</v>
      </c>
      <c r="H220" s="85" t="n">
        <v>112</v>
      </c>
      <c r="I220" s="65" t="n">
        <f aca="false">ROUND((100-$L$4)/100*H220,1)</f>
        <v>56</v>
      </c>
      <c r="J220" s="83" t="s">
        <v>155</v>
      </c>
      <c r="K220" s="67" t="n">
        <v>15</v>
      </c>
      <c r="L220" s="114"/>
      <c r="M220" s="49" t="n">
        <f aca="false">L220*I220</f>
        <v>0</v>
      </c>
      <c r="N220" s="51" t="n">
        <f aca="false">L220*2.75/15</f>
        <v>0</v>
      </c>
      <c r="O220" s="51" t="n">
        <f aca="false">TRUNC(L220/K220,0)*K220</f>
        <v>0</v>
      </c>
      <c r="P220" s="52" t="n">
        <f aca="false">L220-O220</f>
        <v>0</v>
      </c>
      <c r="R220" s="53"/>
    </row>
    <row r="221" s="1" customFormat="true" ht="111.75" hidden="false" customHeight="true" outlineLevel="0" collapsed="false">
      <c r="A221" s="82" t="n">
        <f aca="false">A220+1</f>
        <v>19</v>
      </c>
      <c r="B221" s="75"/>
      <c r="C221" s="80"/>
      <c r="D221" s="69" t="s">
        <v>336</v>
      </c>
      <c r="E221" s="123"/>
      <c r="F221" s="62"/>
      <c r="G221" s="63" t="n">
        <v>9785912822667</v>
      </c>
      <c r="H221" s="85" t="n">
        <v>112</v>
      </c>
      <c r="I221" s="65" t="n">
        <f aca="false">ROUND((100-$L$4)/100*H221,1)</f>
        <v>56</v>
      </c>
      <c r="J221" s="83" t="s">
        <v>155</v>
      </c>
      <c r="K221" s="67" t="n">
        <v>15</v>
      </c>
      <c r="L221" s="114"/>
      <c r="M221" s="49" t="n">
        <f aca="false">L221*I221</f>
        <v>0</v>
      </c>
      <c r="N221" s="51" t="n">
        <f aca="false">L221*2.75/15</f>
        <v>0</v>
      </c>
      <c r="O221" s="51" t="n">
        <f aca="false">TRUNC(L221/K221,0)*K221</f>
        <v>0</v>
      </c>
      <c r="P221" s="52" t="n">
        <f aca="false">L221-O221</f>
        <v>0</v>
      </c>
      <c r="R221" s="53" t="s">
        <v>332</v>
      </c>
    </row>
    <row r="222" s="1" customFormat="true" ht="100.5" hidden="false" customHeight="true" outlineLevel="0" collapsed="false">
      <c r="A222" s="192" t="n">
        <f aca="false">A221+1</f>
        <v>20</v>
      </c>
      <c r="B222" s="193"/>
      <c r="C222" s="169" t="s">
        <v>189</v>
      </c>
      <c r="D222" s="69" t="s">
        <v>337</v>
      </c>
      <c r="E222" s="123"/>
      <c r="F222" s="62"/>
      <c r="G222" s="63" t="n">
        <v>9785000335055</v>
      </c>
      <c r="H222" s="85" t="n">
        <v>112</v>
      </c>
      <c r="I222" s="65" t="n">
        <f aca="false">ROUND((100-$L$4)/100*H222,1)</f>
        <v>56</v>
      </c>
      <c r="J222" s="86" t="s">
        <v>43</v>
      </c>
      <c r="K222" s="67" t="n">
        <v>10</v>
      </c>
      <c r="L222" s="114"/>
      <c r="M222" s="49" t="n">
        <f aca="false">L222*I222</f>
        <v>0</v>
      </c>
      <c r="N222" s="51" t="n">
        <f aca="false">L222*2.75/15</f>
        <v>0</v>
      </c>
      <c r="O222" s="51" t="n">
        <f aca="false">TRUNC(L222/K222,0)*K222</f>
        <v>0</v>
      </c>
      <c r="P222" s="52" t="n">
        <f aca="false">L222-O222</f>
        <v>0</v>
      </c>
      <c r="R222" s="53" t="s">
        <v>332</v>
      </c>
    </row>
    <row r="223" s="1" customFormat="true" ht="100.5" hidden="false" customHeight="true" outlineLevel="0" collapsed="false">
      <c r="A223" s="82" t="n">
        <f aca="false">A222+1</f>
        <v>21</v>
      </c>
      <c r="B223" s="75"/>
      <c r="C223" s="80"/>
      <c r="D223" s="69" t="s">
        <v>338</v>
      </c>
      <c r="E223" s="54"/>
      <c r="F223" s="62" t="s">
        <v>325</v>
      </c>
      <c r="G223" s="63" t="n">
        <v>9785912826504</v>
      </c>
      <c r="H223" s="85" t="n">
        <v>112</v>
      </c>
      <c r="I223" s="65" t="n">
        <f aca="false">ROUND((100-$L$4)/100*H223,1)</f>
        <v>56</v>
      </c>
      <c r="J223" s="83" t="s">
        <v>155</v>
      </c>
      <c r="K223" s="67" t="n">
        <v>15</v>
      </c>
      <c r="L223" s="114"/>
      <c r="M223" s="49" t="n">
        <f aca="false">L223*I223</f>
        <v>0</v>
      </c>
      <c r="N223" s="51" t="n">
        <f aca="false">L223*2.75/15</f>
        <v>0</v>
      </c>
      <c r="O223" s="51" t="n">
        <f aca="false">TRUNC(L223/K223,0)*K223</f>
        <v>0</v>
      </c>
      <c r="P223" s="52" t="n">
        <f aca="false">L223-O223</f>
        <v>0</v>
      </c>
      <c r="R223" s="53"/>
    </row>
    <row r="224" s="1" customFormat="true" ht="111.75" hidden="false" customHeight="true" outlineLevel="0" collapsed="false">
      <c r="A224" s="82" t="n">
        <f aca="false">A223+1</f>
        <v>22</v>
      </c>
      <c r="B224" s="75"/>
      <c r="C224" s="80"/>
      <c r="D224" s="69" t="s">
        <v>339</v>
      </c>
      <c r="E224" s="123"/>
      <c r="F224" s="62"/>
      <c r="G224" s="63" t="n">
        <v>9785912822636</v>
      </c>
      <c r="H224" s="85" t="n">
        <v>112</v>
      </c>
      <c r="I224" s="65" t="n">
        <f aca="false">ROUND((100-$L$4)/100*H224,1)</f>
        <v>56</v>
      </c>
      <c r="J224" s="83" t="s">
        <v>155</v>
      </c>
      <c r="K224" s="67" t="n">
        <v>15</v>
      </c>
      <c r="L224" s="114"/>
      <c r="M224" s="49" t="n">
        <f aca="false">L224*I224</f>
        <v>0</v>
      </c>
      <c r="N224" s="51" t="n">
        <f aca="false">L224*2.75/15</f>
        <v>0</v>
      </c>
      <c r="O224" s="51" t="n">
        <f aca="false">TRUNC(L224/K224,0)*K224</f>
        <v>0</v>
      </c>
      <c r="P224" s="52" t="n">
        <f aca="false">L224-O224</f>
        <v>0</v>
      </c>
      <c r="R224" s="53"/>
    </row>
    <row r="225" s="1" customFormat="true" ht="111.75" hidden="false" customHeight="true" outlineLevel="0" collapsed="false">
      <c r="A225" s="192" t="n">
        <f aca="false">A224+1</f>
        <v>23</v>
      </c>
      <c r="B225" s="193"/>
      <c r="C225" s="169" t="s">
        <v>189</v>
      </c>
      <c r="D225" s="69" t="s">
        <v>340</v>
      </c>
      <c r="E225" s="123"/>
      <c r="F225" s="62" t="s">
        <v>319</v>
      </c>
      <c r="G225" s="63" t="n">
        <v>9785912828478</v>
      </c>
      <c r="H225" s="85" t="n">
        <v>112</v>
      </c>
      <c r="I225" s="65" t="n">
        <f aca="false">ROUND((100-$L$4)/100*H225,1)</f>
        <v>56</v>
      </c>
      <c r="J225" s="86" t="s">
        <v>43</v>
      </c>
      <c r="K225" s="67" t="n">
        <v>10</v>
      </c>
      <c r="L225" s="114"/>
      <c r="M225" s="49" t="n">
        <f aca="false">L225*I225</f>
        <v>0</v>
      </c>
      <c r="N225" s="51" t="n">
        <f aca="false">L225*2.75/15</f>
        <v>0</v>
      </c>
      <c r="O225" s="51" t="n">
        <f aca="false">TRUNC(L225/K225,0)*K225</f>
        <v>0</v>
      </c>
      <c r="P225" s="52" t="n">
        <f aca="false">L225-O225</f>
        <v>0</v>
      </c>
      <c r="R225" s="53" t="s">
        <v>332</v>
      </c>
    </row>
    <row r="226" s="1" customFormat="true" ht="100.5" hidden="false" customHeight="true" outlineLevel="0" collapsed="false">
      <c r="A226" s="192" t="n">
        <f aca="false">A225+1</f>
        <v>24</v>
      </c>
      <c r="B226" s="193"/>
      <c r="C226" s="169" t="s">
        <v>189</v>
      </c>
      <c r="D226" s="69" t="s">
        <v>341</v>
      </c>
      <c r="E226" s="123"/>
      <c r="F226" s="62"/>
      <c r="G226" s="63" t="n">
        <v>9785912825064</v>
      </c>
      <c r="H226" s="85" t="n">
        <v>112</v>
      </c>
      <c r="I226" s="65" t="n">
        <f aca="false">ROUND((100-$L$4)/100*H226,1)</f>
        <v>56</v>
      </c>
      <c r="J226" s="86" t="s">
        <v>43</v>
      </c>
      <c r="K226" s="67" t="n">
        <v>10</v>
      </c>
      <c r="L226" s="114"/>
      <c r="M226" s="49" t="n">
        <f aca="false">L226*I226</f>
        <v>0</v>
      </c>
      <c r="N226" s="51" t="n">
        <f aca="false">L226*2.75/15</f>
        <v>0</v>
      </c>
      <c r="O226" s="51" t="n">
        <f aca="false">TRUNC(L226/K226,0)*K226</f>
        <v>0</v>
      </c>
      <c r="P226" s="52" t="n">
        <f aca="false">L226-O226</f>
        <v>0</v>
      </c>
      <c r="R226" s="53" t="s">
        <v>332</v>
      </c>
    </row>
    <row r="227" s="1" customFormat="true" ht="111.75" hidden="false" customHeight="true" outlineLevel="0" collapsed="false">
      <c r="A227" s="82" t="n">
        <f aca="false">A226+1</f>
        <v>25</v>
      </c>
      <c r="B227" s="75"/>
      <c r="C227" s="80"/>
      <c r="D227" s="69" t="s">
        <v>342</v>
      </c>
      <c r="E227" s="123"/>
      <c r="F227" s="62"/>
      <c r="G227" s="63" t="n">
        <v>9785000335086</v>
      </c>
      <c r="H227" s="85" t="n">
        <v>112</v>
      </c>
      <c r="I227" s="65" t="n">
        <f aca="false">ROUND((100-$L$4)/100*H227,1)</f>
        <v>56</v>
      </c>
      <c r="J227" s="83" t="s">
        <v>155</v>
      </c>
      <c r="K227" s="67" t="n">
        <v>15</v>
      </c>
      <c r="L227" s="114"/>
      <c r="M227" s="49" t="n">
        <f aca="false">L227*I227</f>
        <v>0</v>
      </c>
      <c r="N227" s="51" t="n">
        <f aca="false">L227*2.75/15</f>
        <v>0</v>
      </c>
      <c r="O227" s="51" t="n">
        <f aca="false">TRUNC(L227/K227,0)*K227</f>
        <v>0</v>
      </c>
      <c r="P227" s="52" t="n">
        <f aca="false">L227-O227</f>
        <v>0</v>
      </c>
      <c r="R227" s="53"/>
    </row>
    <row r="228" s="1" customFormat="true" ht="111.75" hidden="false" customHeight="true" outlineLevel="0" collapsed="false">
      <c r="A228" s="82" t="n">
        <f aca="false">A227+1</f>
        <v>26</v>
      </c>
      <c r="B228" s="75"/>
      <c r="C228" s="80"/>
      <c r="D228" s="69" t="s">
        <v>343</v>
      </c>
      <c r="E228" s="123"/>
      <c r="F228" s="62"/>
      <c r="G228" s="63" t="n">
        <v>9785912823312</v>
      </c>
      <c r="H228" s="85" t="n">
        <v>112</v>
      </c>
      <c r="I228" s="65" t="n">
        <f aca="false">ROUND((100-$L$4)/100*H228,1)</f>
        <v>56</v>
      </c>
      <c r="J228" s="83" t="s">
        <v>155</v>
      </c>
      <c r="K228" s="67" t="n">
        <v>15</v>
      </c>
      <c r="L228" s="114"/>
      <c r="M228" s="49" t="n">
        <f aca="false">L228*I228</f>
        <v>0</v>
      </c>
      <c r="N228" s="51" t="n">
        <f aca="false">L228*2.75/15</f>
        <v>0</v>
      </c>
      <c r="O228" s="51" t="n">
        <f aca="false">TRUNC(L228/K228,0)*K228</f>
        <v>0</v>
      </c>
      <c r="P228" s="52" t="n">
        <f aca="false">L228-O228</f>
        <v>0</v>
      </c>
      <c r="R228" s="53" t="s">
        <v>344</v>
      </c>
    </row>
    <row r="229" s="1" customFormat="true" ht="50.25" hidden="false" customHeight="true" outlineLevel="0" collapsed="false">
      <c r="A229" s="71" t="s">
        <v>345</v>
      </c>
      <c r="B229" s="71"/>
      <c r="C229" s="71"/>
      <c r="D229" s="71"/>
      <c r="E229" s="72"/>
      <c r="F229" s="55" t="s">
        <v>346</v>
      </c>
      <c r="G229" s="55"/>
      <c r="H229" s="55"/>
      <c r="I229" s="55"/>
      <c r="J229" s="55"/>
      <c r="K229" s="55"/>
      <c r="L229" s="73"/>
      <c r="M229" s="49"/>
      <c r="N229" s="51"/>
      <c r="O229" s="51"/>
      <c r="P229" s="52"/>
      <c r="R229" s="53" t="s">
        <v>344</v>
      </c>
    </row>
    <row r="230" s="1" customFormat="true" ht="75.75" hidden="false" customHeight="true" outlineLevel="0" collapsed="false">
      <c r="A230" s="82" t="n">
        <v>1</v>
      </c>
      <c r="B230" s="75" t="s">
        <v>347</v>
      </c>
      <c r="C230" s="148"/>
      <c r="D230" s="89" t="s">
        <v>190</v>
      </c>
      <c r="E230" s="54"/>
      <c r="F230" s="62" t="s">
        <v>319</v>
      </c>
      <c r="G230" s="63" t="n">
        <v>9785912821714</v>
      </c>
      <c r="H230" s="85" t="n">
        <v>66</v>
      </c>
      <c r="I230" s="65" t="n">
        <f aca="false">ROUND((100-$L$4)/100*H230,1)</f>
        <v>33</v>
      </c>
      <c r="J230" s="83" t="s">
        <v>174</v>
      </c>
      <c r="K230" s="67" t="n">
        <v>60</v>
      </c>
      <c r="L230" s="114"/>
      <c r="M230" s="49" t="n">
        <f aca="false">L230*I230</f>
        <v>0</v>
      </c>
      <c r="N230" s="51" t="n">
        <f aca="false">L230*3.6/60</f>
        <v>0</v>
      </c>
      <c r="O230" s="51" t="n">
        <f aca="false">TRUNC(L230/K230,0)*K230</f>
        <v>0</v>
      </c>
      <c r="P230" s="52" t="n">
        <f aca="false">L230-O230</f>
        <v>0</v>
      </c>
      <c r="R230" s="53" t="s">
        <v>344</v>
      </c>
    </row>
    <row r="231" s="1" customFormat="true" ht="75.75" hidden="false" customHeight="true" outlineLevel="0" collapsed="false">
      <c r="A231" s="82" t="n">
        <f aca="false">A230+1</f>
        <v>2</v>
      </c>
      <c r="B231" s="75" t="s">
        <v>347</v>
      </c>
      <c r="C231" s="169" t="s">
        <v>189</v>
      </c>
      <c r="D231" s="89" t="s">
        <v>348</v>
      </c>
      <c r="E231" s="123"/>
      <c r="F231" s="194"/>
      <c r="G231" s="63" t="n">
        <v>9785912821721</v>
      </c>
      <c r="H231" s="85" t="n">
        <v>66</v>
      </c>
      <c r="I231" s="65" t="n">
        <f aca="false">ROUND((100-$L$4)/100*H231,1)</f>
        <v>33</v>
      </c>
      <c r="J231" s="83" t="s">
        <v>163</v>
      </c>
      <c r="K231" s="67" t="n">
        <v>60</v>
      </c>
      <c r="L231" s="114"/>
      <c r="M231" s="49" t="n">
        <f aca="false">L231*I231</f>
        <v>0</v>
      </c>
      <c r="N231" s="51" t="n">
        <f aca="false">L231*3.6/60</f>
        <v>0</v>
      </c>
      <c r="O231" s="51" t="n">
        <f aca="false">TRUNC(L231/K231,0)*K231</f>
        <v>0</v>
      </c>
      <c r="P231" s="52" t="n">
        <f aca="false">L231-O231</f>
        <v>0</v>
      </c>
      <c r="R231" s="53"/>
    </row>
    <row r="232" s="1" customFormat="true" ht="75.75" hidden="false" customHeight="true" outlineLevel="0" collapsed="false">
      <c r="A232" s="82" t="n">
        <f aca="false">A231+1</f>
        <v>3</v>
      </c>
      <c r="B232" s="75"/>
      <c r="C232" s="169"/>
      <c r="D232" s="89" t="s">
        <v>349</v>
      </c>
      <c r="E232" s="123"/>
      <c r="F232" s="194"/>
      <c r="G232" s="63" t="n">
        <v>9785000333181</v>
      </c>
      <c r="H232" s="85" t="n">
        <v>66</v>
      </c>
      <c r="I232" s="65" t="n">
        <f aca="false">ROUND((100-$L$4)/100*H232,1)</f>
        <v>33</v>
      </c>
      <c r="J232" s="83" t="s">
        <v>163</v>
      </c>
      <c r="K232" s="67" t="n">
        <v>60</v>
      </c>
      <c r="L232" s="114"/>
      <c r="M232" s="49" t="n">
        <f aca="false">L232*I232</f>
        <v>0</v>
      </c>
      <c r="N232" s="51" t="n">
        <f aca="false">L232*3.6/60</f>
        <v>0</v>
      </c>
      <c r="O232" s="51" t="n">
        <f aca="false">TRUNC(L233/K233,0)*K233</f>
        <v>0</v>
      </c>
      <c r="P232" s="52" t="n">
        <f aca="false">L233-O232</f>
        <v>0</v>
      </c>
      <c r="R232" s="53" t="s">
        <v>344</v>
      </c>
    </row>
    <row r="233" s="1" customFormat="true" ht="75.75" hidden="false" customHeight="true" outlineLevel="0" collapsed="false">
      <c r="A233" s="82" t="n">
        <f aca="false">A232+1</f>
        <v>4</v>
      </c>
      <c r="B233" s="75" t="s">
        <v>347</v>
      </c>
      <c r="C233" s="169" t="s">
        <v>189</v>
      </c>
      <c r="D233" s="89" t="s">
        <v>350</v>
      </c>
      <c r="E233" s="123"/>
      <c r="F233" s="62" t="s">
        <v>319</v>
      </c>
      <c r="G233" s="63" t="n">
        <v>9785000334928</v>
      </c>
      <c r="H233" s="85" t="n">
        <v>66</v>
      </c>
      <c r="I233" s="65" t="n">
        <f aca="false">ROUND((100-$L$4)/100*H233,1)</f>
        <v>33</v>
      </c>
      <c r="J233" s="83" t="s">
        <v>163</v>
      </c>
      <c r="K233" s="67" t="n">
        <v>60</v>
      </c>
      <c r="L233" s="114"/>
      <c r="M233" s="49" t="n">
        <f aca="false">L233*I233</f>
        <v>0</v>
      </c>
      <c r="N233" s="51" t="n">
        <f aca="false">L233*3.6/60</f>
        <v>0</v>
      </c>
      <c r="O233" s="51"/>
      <c r="P233" s="52"/>
      <c r="R233" s="53" t="s">
        <v>344</v>
      </c>
    </row>
    <row r="234" s="1" customFormat="true" ht="75.75" hidden="false" customHeight="true" outlineLevel="0" collapsed="false">
      <c r="A234" s="82" t="n">
        <f aca="false">A233+1</f>
        <v>5</v>
      </c>
      <c r="B234" s="75" t="s">
        <v>347</v>
      </c>
      <c r="C234" s="148"/>
      <c r="D234" s="89" t="s">
        <v>351</v>
      </c>
      <c r="E234" s="123"/>
      <c r="F234" s="62"/>
      <c r="G234" s="63" t="n">
        <v>9785912821783</v>
      </c>
      <c r="H234" s="85" t="n">
        <v>66</v>
      </c>
      <c r="I234" s="65" t="n">
        <f aca="false">ROUND((100-$L$4)/100*H234,1)</f>
        <v>33</v>
      </c>
      <c r="J234" s="83" t="s">
        <v>174</v>
      </c>
      <c r="K234" s="67" t="n">
        <v>60</v>
      </c>
      <c r="L234" s="114"/>
      <c r="M234" s="49" t="n">
        <f aca="false">L234*I234</f>
        <v>0</v>
      </c>
      <c r="N234" s="51" t="n">
        <f aca="false">L234*3.6/60</f>
        <v>0</v>
      </c>
      <c r="O234" s="51" t="n">
        <f aca="false">TRUNC(L234/K234,0)*K234</f>
        <v>0</v>
      </c>
      <c r="P234" s="52" t="n">
        <f aca="false">L234-O234</f>
        <v>0</v>
      </c>
      <c r="R234" s="53" t="s">
        <v>344</v>
      </c>
    </row>
    <row r="235" s="1" customFormat="true" ht="75.75" hidden="false" customHeight="true" outlineLevel="0" collapsed="false">
      <c r="A235" s="82" t="n">
        <f aca="false">A234+1</f>
        <v>6</v>
      </c>
      <c r="B235" s="75" t="s">
        <v>347</v>
      </c>
      <c r="C235" s="148"/>
      <c r="D235" s="89" t="s">
        <v>198</v>
      </c>
      <c r="E235" s="123"/>
      <c r="F235" s="62"/>
      <c r="G235" s="63" t="n">
        <v>9785912821776</v>
      </c>
      <c r="H235" s="85" t="n">
        <v>66</v>
      </c>
      <c r="I235" s="65" t="n">
        <f aca="false">ROUND((100-$L$4)/100*H235,1)</f>
        <v>33</v>
      </c>
      <c r="J235" s="83" t="s">
        <v>174</v>
      </c>
      <c r="K235" s="67" t="n">
        <v>60</v>
      </c>
      <c r="L235" s="114"/>
      <c r="M235" s="49" t="n">
        <f aca="false">L235*I235</f>
        <v>0</v>
      </c>
      <c r="N235" s="51" t="n">
        <f aca="false">L235*3.6/60</f>
        <v>0</v>
      </c>
      <c r="O235" s="51" t="n">
        <f aca="false">TRUNC(L235/K235,0)*K235</f>
        <v>0</v>
      </c>
      <c r="P235" s="52" t="n">
        <f aca="false">L235-O235</f>
        <v>0</v>
      </c>
      <c r="R235" s="53" t="s">
        <v>344</v>
      </c>
    </row>
    <row r="236" s="1" customFormat="true" ht="75.75" hidden="false" customHeight="true" outlineLevel="0" collapsed="false">
      <c r="A236" s="82" t="n">
        <f aca="false">A235+1</f>
        <v>7</v>
      </c>
      <c r="B236" s="75" t="s">
        <v>347</v>
      </c>
      <c r="C236" s="148"/>
      <c r="D236" s="89" t="s">
        <v>352</v>
      </c>
      <c r="E236" s="123"/>
      <c r="F236" s="62"/>
      <c r="G236" s="63" t="n">
        <v>9785000336373</v>
      </c>
      <c r="H236" s="85" t="n">
        <v>66</v>
      </c>
      <c r="I236" s="65" t="n">
        <f aca="false">ROUND((100-$L$4)/100*H236,1)</f>
        <v>33</v>
      </c>
      <c r="J236" s="83" t="s">
        <v>104</v>
      </c>
      <c r="K236" s="67" t="n">
        <v>60</v>
      </c>
      <c r="L236" s="114"/>
      <c r="M236" s="49" t="n">
        <f aca="false">L236*I236</f>
        <v>0</v>
      </c>
      <c r="N236" s="51" t="n">
        <f aca="false">L236*3.6/60</f>
        <v>0</v>
      </c>
      <c r="O236" s="51" t="n">
        <f aca="false">TRUNC(L236/K236,0)*K236</f>
        <v>0</v>
      </c>
      <c r="P236" s="52" t="n">
        <f aca="false">L236-O236</f>
        <v>0</v>
      </c>
      <c r="R236" s="53" t="s">
        <v>344</v>
      </c>
    </row>
    <row r="237" s="1" customFormat="true" ht="75.75" hidden="false" customHeight="true" outlineLevel="0" collapsed="false">
      <c r="A237" s="82" t="n">
        <f aca="false">A236+1</f>
        <v>8</v>
      </c>
      <c r="B237" s="75" t="s">
        <v>347</v>
      </c>
      <c r="C237" s="148"/>
      <c r="D237" s="89" t="s">
        <v>353</v>
      </c>
      <c r="E237" s="123"/>
      <c r="F237" s="62"/>
      <c r="G237" s="63" t="n">
        <v>9785000336366</v>
      </c>
      <c r="H237" s="85" t="n">
        <v>66</v>
      </c>
      <c r="I237" s="65" t="n">
        <f aca="false">ROUND((100-$L$4)/100*H237,1)</f>
        <v>33</v>
      </c>
      <c r="J237" s="83" t="s">
        <v>104</v>
      </c>
      <c r="K237" s="67" t="n">
        <v>60</v>
      </c>
      <c r="L237" s="114"/>
      <c r="M237" s="49" t="n">
        <f aca="false">L237*I237</f>
        <v>0</v>
      </c>
      <c r="N237" s="51" t="n">
        <f aca="false">L237*3.6/60</f>
        <v>0</v>
      </c>
      <c r="O237" s="51" t="n">
        <f aca="false">TRUNC(L237/K237,0)*K237</f>
        <v>0</v>
      </c>
      <c r="P237" s="52" t="n">
        <f aca="false">L237-O237</f>
        <v>0</v>
      </c>
      <c r="R237" s="53" t="s">
        <v>344</v>
      </c>
    </row>
    <row r="238" s="1" customFormat="true" ht="75.75" hidden="false" customHeight="true" outlineLevel="0" collapsed="false">
      <c r="A238" s="82" t="n">
        <f aca="false">A237+1</f>
        <v>9</v>
      </c>
      <c r="B238" s="75" t="s">
        <v>347</v>
      </c>
      <c r="C238" s="169" t="s">
        <v>189</v>
      </c>
      <c r="D238" s="89" t="s">
        <v>354</v>
      </c>
      <c r="E238" s="123"/>
      <c r="F238" s="62"/>
      <c r="G238" s="63" t="n">
        <v>9785000333174</v>
      </c>
      <c r="H238" s="85" t="n">
        <v>66</v>
      </c>
      <c r="I238" s="65" t="n">
        <f aca="false">ROUND((100-$L$4)/100*H238,1)</f>
        <v>33</v>
      </c>
      <c r="J238" s="83" t="s">
        <v>163</v>
      </c>
      <c r="K238" s="67" t="n">
        <v>60</v>
      </c>
      <c r="L238" s="114"/>
      <c r="M238" s="49" t="n">
        <f aca="false">L238*I238</f>
        <v>0</v>
      </c>
      <c r="N238" s="51" t="n">
        <f aca="false">L238*3.6/60</f>
        <v>0</v>
      </c>
      <c r="O238" s="51" t="n">
        <f aca="false">TRUNC(L238/K238,0)*K238</f>
        <v>0</v>
      </c>
      <c r="P238" s="52" t="n">
        <f aca="false">L238-O238</f>
        <v>0</v>
      </c>
      <c r="R238" s="53" t="s">
        <v>344</v>
      </c>
    </row>
    <row r="239" s="1" customFormat="true" ht="75.75" hidden="false" customHeight="true" outlineLevel="0" collapsed="false">
      <c r="A239" s="82" t="n">
        <f aca="false">A238+1</f>
        <v>10</v>
      </c>
      <c r="B239" s="75"/>
      <c r="C239" s="148"/>
      <c r="D239" s="89" t="s">
        <v>355</v>
      </c>
      <c r="E239" s="123"/>
      <c r="F239" s="62"/>
      <c r="G239" s="63" t="n">
        <v>9785912821769</v>
      </c>
      <c r="H239" s="85" t="n">
        <v>66</v>
      </c>
      <c r="I239" s="65" t="n">
        <f aca="false">ROUND((100-$L$4)/100*H239,1)</f>
        <v>33</v>
      </c>
      <c r="J239" s="83" t="s">
        <v>104</v>
      </c>
      <c r="K239" s="67" t="n">
        <v>60</v>
      </c>
      <c r="L239" s="114"/>
      <c r="M239" s="49" t="n">
        <f aca="false">L239*I239</f>
        <v>0</v>
      </c>
      <c r="N239" s="51" t="n">
        <f aca="false">L239*3.6/60</f>
        <v>0</v>
      </c>
      <c r="O239" s="51" t="n">
        <f aca="false">TRUNC(L239/K239,0)*K239</f>
        <v>0</v>
      </c>
      <c r="P239" s="52" t="n">
        <f aca="false">L239-O239</f>
        <v>0</v>
      </c>
      <c r="R239" s="53" t="s">
        <v>344</v>
      </c>
    </row>
    <row r="240" s="1" customFormat="true" ht="75.75" hidden="false" customHeight="true" outlineLevel="0" collapsed="false">
      <c r="A240" s="82" t="n">
        <f aca="false">A239+1</f>
        <v>11</v>
      </c>
      <c r="B240" s="75"/>
      <c r="C240" s="169" t="s">
        <v>189</v>
      </c>
      <c r="D240" s="89" t="s">
        <v>356</v>
      </c>
      <c r="E240" s="123"/>
      <c r="F240" s="62"/>
      <c r="G240" s="63" t="n">
        <v>9785000333105</v>
      </c>
      <c r="H240" s="85" t="n">
        <v>66</v>
      </c>
      <c r="I240" s="65" t="n">
        <f aca="false">ROUND((100-$L$4)/100*H240,1)</f>
        <v>33</v>
      </c>
      <c r="J240" s="83" t="s">
        <v>163</v>
      </c>
      <c r="K240" s="67" t="n">
        <v>60</v>
      </c>
      <c r="L240" s="114"/>
      <c r="M240" s="49" t="n">
        <f aca="false">L240*I240</f>
        <v>0</v>
      </c>
      <c r="N240" s="51" t="n">
        <f aca="false">L240*3.6/60</f>
        <v>0</v>
      </c>
      <c r="O240" s="51" t="n">
        <f aca="false">TRUNC(L240/K240,0)*K240</f>
        <v>0</v>
      </c>
      <c r="P240" s="52" t="n">
        <f aca="false">L240-O240</f>
        <v>0</v>
      </c>
      <c r="R240" s="53" t="s">
        <v>344</v>
      </c>
    </row>
    <row r="241" s="1" customFormat="true" ht="75.75" hidden="false" customHeight="true" outlineLevel="0" collapsed="false">
      <c r="A241" s="82" t="n">
        <f aca="false">A240+1</f>
        <v>12</v>
      </c>
      <c r="B241" s="75" t="s">
        <v>347</v>
      </c>
      <c r="C241" s="148"/>
      <c r="D241" s="89" t="s">
        <v>357</v>
      </c>
      <c r="E241" s="123"/>
      <c r="F241" s="62" t="s">
        <v>319</v>
      </c>
      <c r="G241" s="63" t="n">
        <v>9785912826948</v>
      </c>
      <c r="H241" s="85" t="n">
        <v>66</v>
      </c>
      <c r="I241" s="65" t="n">
        <f aca="false">ROUND((100-$L$4)/100*H241,1)</f>
        <v>33</v>
      </c>
      <c r="J241" s="83" t="s">
        <v>104</v>
      </c>
      <c r="K241" s="67" t="n">
        <v>60</v>
      </c>
      <c r="L241" s="114"/>
      <c r="M241" s="49" t="n">
        <f aca="false">L241*I241</f>
        <v>0</v>
      </c>
      <c r="N241" s="51" t="n">
        <f aca="false">L241*3.6/60</f>
        <v>0</v>
      </c>
      <c r="O241" s="51" t="n">
        <f aca="false">TRUNC(L241/K241,0)*K241</f>
        <v>0</v>
      </c>
      <c r="P241" s="52" t="n">
        <f aca="false">L241-O241</f>
        <v>0</v>
      </c>
      <c r="R241" s="53" t="s">
        <v>344</v>
      </c>
    </row>
    <row r="242" s="1" customFormat="true" ht="75.75" hidden="false" customHeight="true" outlineLevel="0" collapsed="false">
      <c r="A242" s="82" t="n">
        <f aca="false">A241+1</f>
        <v>13</v>
      </c>
      <c r="B242" s="75" t="s">
        <v>347</v>
      </c>
      <c r="C242" s="148"/>
      <c r="D242" s="89" t="s">
        <v>358</v>
      </c>
      <c r="E242" s="123"/>
      <c r="F242" s="62"/>
      <c r="G242" s="63" t="n">
        <v>9785000336380</v>
      </c>
      <c r="H242" s="85" t="n">
        <v>66</v>
      </c>
      <c r="I242" s="65" t="n">
        <f aca="false">ROUND((100-$L$4)/100*H242,1)</f>
        <v>33</v>
      </c>
      <c r="J242" s="83" t="s">
        <v>104</v>
      </c>
      <c r="K242" s="67" t="n">
        <v>60</v>
      </c>
      <c r="L242" s="114"/>
      <c r="M242" s="49" t="n">
        <f aca="false">L242*I242</f>
        <v>0</v>
      </c>
      <c r="N242" s="51" t="n">
        <f aca="false">L242*3.6/60</f>
        <v>0</v>
      </c>
      <c r="O242" s="51" t="n">
        <f aca="false">TRUNC(L242/K242,0)*K242</f>
        <v>0</v>
      </c>
      <c r="P242" s="52" t="n">
        <f aca="false">L242-O242</f>
        <v>0</v>
      </c>
      <c r="R242" s="53"/>
    </row>
    <row r="243" s="1" customFormat="true" ht="75.75" hidden="false" customHeight="true" outlineLevel="0" collapsed="false">
      <c r="A243" s="82" t="n">
        <f aca="false">A242+1</f>
        <v>14</v>
      </c>
      <c r="B243" s="75" t="s">
        <v>347</v>
      </c>
      <c r="C243" s="148"/>
      <c r="D243" s="89" t="s">
        <v>219</v>
      </c>
      <c r="E243" s="123"/>
      <c r="F243" s="62" t="s">
        <v>319</v>
      </c>
      <c r="G243" s="63" t="n">
        <v>9785912821745</v>
      </c>
      <c r="H243" s="85" t="n">
        <v>66</v>
      </c>
      <c r="I243" s="65" t="n">
        <f aca="false">ROUND((100-$L$4)/100*H243,1)</f>
        <v>33</v>
      </c>
      <c r="J243" s="83" t="s">
        <v>174</v>
      </c>
      <c r="K243" s="67" t="n">
        <v>60</v>
      </c>
      <c r="L243" s="114"/>
      <c r="M243" s="49" t="n">
        <f aca="false">L243*I243</f>
        <v>0</v>
      </c>
      <c r="N243" s="51" t="n">
        <f aca="false">L243*3.6/60</f>
        <v>0</v>
      </c>
      <c r="O243" s="51" t="n">
        <f aca="false">TRUNC(L243/K243,0)*K243</f>
        <v>0</v>
      </c>
      <c r="P243" s="52" t="n">
        <f aca="false">L243-O243</f>
        <v>0</v>
      </c>
      <c r="R243" s="51"/>
    </row>
    <row r="244" s="1" customFormat="true" ht="39.75" hidden="false" customHeight="true" outlineLevel="0" collapsed="false">
      <c r="A244" s="54" t="s">
        <v>24</v>
      </c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195"/>
      <c r="M244" s="49"/>
      <c r="N244" s="51"/>
      <c r="O244" s="51"/>
      <c r="P244" s="52"/>
      <c r="R244" s="53" t="s">
        <v>359</v>
      </c>
    </row>
    <row r="245" s="1" customFormat="true" ht="60.75" hidden="false" customHeight="true" outlineLevel="0" collapsed="false">
      <c r="A245" s="71"/>
      <c r="B245" s="184"/>
      <c r="C245" s="184"/>
      <c r="D245" s="196" t="s">
        <v>360</v>
      </c>
      <c r="E245" s="72"/>
      <c r="F245" s="55" t="s">
        <v>361</v>
      </c>
      <c r="G245" s="55"/>
      <c r="H245" s="55"/>
      <c r="I245" s="55"/>
      <c r="J245" s="55"/>
      <c r="K245" s="55"/>
      <c r="L245" s="186"/>
      <c r="M245" s="49"/>
      <c r="O245" s="51"/>
      <c r="P245" s="51"/>
      <c r="R245" s="53"/>
    </row>
    <row r="246" s="1" customFormat="true" ht="111.75" hidden="false" customHeight="true" outlineLevel="0" collapsed="false">
      <c r="A246" s="82" t="n">
        <v>1</v>
      </c>
      <c r="B246" s="75"/>
      <c r="C246" s="169" t="s">
        <v>189</v>
      </c>
      <c r="D246" s="69" t="s">
        <v>362</v>
      </c>
      <c r="E246" s="123"/>
      <c r="F246" s="62"/>
      <c r="G246" s="63" t="n">
        <v>9785000336588</v>
      </c>
      <c r="H246" s="85" t="n">
        <v>36</v>
      </c>
      <c r="I246" s="65" t="n">
        <f aca="false">ROUND((100-$L$4)/100*H246,1)</f>
        <v>18</v>
      </c>
      <c r="J246" s="86" t="s">
        <v>363</v>
      </c>
      <c r="K246" s="67" t="n">
        <v>50</v>
      </c>
      <c r="L246" s="68"/>
      <c r="M246" s="49" t="n">
        <f aca="false">L246*I246</f>
        <v>0</v>
      </c>
      <c r="N246" s="51" t="n">
        <f aca="false">L246*1.75/50</f>
        <v>0</v>
      </c>
      <c r="O246" s="51" t="n">
        <f aca="false">TRUNC(L246/K246,0)*K246</f>
        <v>0</v>
      </c>
      <c r="P246" s="52" t="n">
        <f aca="false">L246-O246</f>
        <v>0</v>
      </c>
      <c r="R246" s="51"/>
    </row>
    <row r="247" s="1" customFormat="true" ht="111.75" hidden="false" customHeight="true" outlineLevel="0" collapsed="false">
      <c r="A247" s="82" t="n">
        <f aca="false">A246+1</f>
        <v>2</v>
      </c>
      <c r="B247" s="75" t="s">
        <v>364</v>
      </c>
      <c r="C247" s="169" t="s">
        <v>189</v>
      </c>
      <c r="D247" s="69" t="s">
        <v>365</v>
      </c>
      <c r="E247" s="61" t="s">
        <v>28</v>
      </c>
      <c r="F247" s="62" t="s">
        <v>319</v>
      </c>
      <c r="G247" s="63" t="n">
        <v>9785000336649</v>
      </c>
      <c r="H247" s="85" t="n">
        <v>36</v>
      </c>
      <c r="I247" s="65" t="n">
        <f aca="false">ROUND((100-$L$4)/100*H247,1)</f>
        <v>18</v>
      </c>
      <c r="J247" s="86" t="s">
        <v>163</v>
      </c>
      <c r="K247" s="67" t="n">
        <v>50</v>
      </c>
      <c r="L247" s="68"/>
      <c r="M247" s="49" t="n">
        <f aca="false">L247*I247</f>
        <v>0</v>
      </c>
      <c r="N247" s="51" t="n">
        <f aca="false">L247*1.75/50</f>
        <v>0</v>
      </c>
      <c r="O247" s="51" t="n">
        <f aca="false">TRUNC(L247/K247,0)*K247</f>
        <v>0</v>
      </c>
      <c r="P247" s="52" t="n">
        <f aca="false">L247-O247</f>
        <v>0</v>
      </c>
      <c r="R247" s="53" t="s">
        <v>359</v>
      </c>
    </row>
    <row r="248" s="1" customFormat="true" ht="111.75" hidden="false" customHeight="true" outlineLevel="0" collapsed="false">
      <c r="A248" s="82" t="n">
        <f aca="false">A247+1</f>
        <v>3</v>
      </c>
      <c r="B248" s="75" t="s">
        <v>364</v>
      </c>
      <c r="C248" s="189"/>
      <c r="D248" s="69" t="s">
        <v>366</v>
      </c>
      <c r="E248" s="123"/>
      <c r="F248" s="62" t="s">
        <v>319</v>
      </c>
      <c r="G248" s="63" t="n">
        <v>9785000336205</v>
      </c>
      <c r="H248" s="85" t="n">
        <v>36</v>
      </c>
      <c r="I248" s="65" t="n">
        <f aca="false">ROUND((100-$L$4)/100*H248,1)</f>
        <v>18</v>
      </c>
      <c r="J248" s="86" t="s">
        <v>216</v>
      </c>
      <c r="K248" s="67" t="n">
        <v>50</v>
      </c>
      <c r="L248" s="68"/>
      <c r="M248" s="49" t="n">
        <f aca="false">L248*I248</f>
        <v>0</v>
      </c>
      <c r="N248" s="51" t="n">
        <f aca="false">L248*1.75/50</f>
        <v>0</v>
      </c>
      <c r="O248" s="51" t="n">
        <f aca="false">TRUNC(L248/K248,0)*K248</f>
        <v>0</v>
      </c>
      <c r="P248" s="52" t="n">
        <f aca="false">L248-O248</f>
        <v>0</v>
      </c>
      <c r="R248" s="53" t="s">
        <v>359</v>
      </c>
    </row>
    <row r="249" s="1" customFormat="true" ht="111.75" hidden="false" customHeight="true" outlineLevel="0" collapsed="false">
      <c r="A249" s="82" t="n">
        <f aca="false">A248+1</f>
        <v>4</v>
      </c>
      <c r="B249" s="75" t="s">
        <v>364</v>
      </c>
      <c r="C249" s="169" t="s">
        <v>189</v>
      </c>
      <c r="D249" s="69" t="s">
        <v>286</v>
      </c>
      <c r="E249" s="123"/>
      <c r="F249" s="62" t="s">
        <v>319</v>
      </c>
      <c r="G249" s="63" t="n">
        <v>9785000335314</v>
      </c>
      <c r="H249" s="85" t="n">
        <v>36</v>
      </c>
      <c r="I249" s="65" t="n">
        <f aca="false">ROUND((100-$L$4)/100*H249,1)</f>
        <v>18</v>
      </c>
      <c r="J249" s="86" t="s">
        <v>163</v>
      </c>
      <c r="K249" s="67" t="n">
        <v>50</v>
      </c>
      <c r="L249" s="68"/>
      <c r="M249" s="49" t="n">
        <f aca="false">L249*I249</f>
        <v>0</v>
      </c>
      <c r="N249" s="51" t="n">
        <f aca="false">L249*1.75/50</f>
        <v>0</v>
      </c>
      <c r="O249" s="51" t="n">
        <f aca="false">TRUNC(L249/K249,0)*K249</f>
        <v>0</v>
      </c>
      <c r="P249" s="52" t="n">
        <f aca="false">L249-O249</f>
        <v>0</v>
      </c>
      <c r="R249" s="53" t="s">
        <v>359</v>
      </c>
    </row>
    <row r="250" s="1" customFormat="true" ht="111.75" hidden="false" customHeight="true" outlineLevel="0" collapsed="false">
      <c r="A250" s="82" t="n">
        <f aca="false">A249+1</f>
        <v>5</v>
      </c>
      <c r="B250" s="75" t="s">
        <v>364</v>
      </c>
      <c r="C250" s="189"/>
      <c r="D250" s="69" t="s">
        <v>367</v>
      </c>
      <c r="E250" s="123"/>
      <c r="F250" s="62" t="s">
        <v>319</v>
      </c>
      <c r="G250" s="63" t="n">
        <v>9785000335321</v>
      </c>
      <c r="H250" s="85" t="n">
        <v>36</v>
      </c>
      <c r="I250" s="65" t="n">
        <f aca="false">ROUND((100-$L$4)/100*H250,1)</f>
        <v>18</v>
      </c>
      <c r="J250" s="86" t="s">
        <v>368</v>
      </c>
      <c r="K250" s="67" t="n">
        <v>50</v>
      </c>
      <c r="L250" s="68"/>
      <c r="M250" s="49" t="n">
        <f aca="false">L250*I250</f>
        <v>0</v>
      </c>
      <c r="N250" s="51" t="n">
        <f aca="false">L250*1.75/50</f>
        <v>0</v>
      </c>
      <c r="O250" s="51" t="n">
        <f aca="false">TRUNC(L250/K250,0)*K250</f>
        <v>0</v>
      </c>
      <c r="P250" s="52" t="n">
        <f aca="false">L250-O250</f>
        <v>0</v>
      </c>
      <c r="R250" s="53" t="s">
        <v>359</v>
      </c>
    </row>
    <row r="251" s="1" customFormat="true" ht="111.75" hidden="false" customHeight="true" outlineLevel="0" collapsed="false">
      <c r="A251" s="82" t="n">
        <f aca="false">A250+1</f>
        <v>6</v>
      </c>
      <c r="B251" s="75" t="s">
        <v>364</v>
      </c>
      <c r="C251" s="169" t="s">
        <v>189</v>
      </c>
      <c r="D251" s="69" t="s">
        <v>369</v>
      </c>
      <c r="E251" s="61" t="s">
        <v>28</v>
      </c>
      <c r="F251" s="62" t="s">
        <v>319</v>
      </c>
      <c r="G251" s="63" t="n">
        <v>9785000336656</v>
      </c>
      <c r="H251" s="85" t="n">
        <v>36</v>
      </c>
      <c r="I251" s="65" t="n">
        <f aca="false">ROUND((100-$L$4)/100*H251,1)</f>
        <v>18</v>
      </c>
      <c r="J251" s="86" t="s">
        <v>163</v>
      </c>
      <c r="K251" s="67" t="n">
        <v>50</v>
      </c>
      <c r="L251" s="68"/>
      <c r="M251" s="49" t="n">
        <f aca="false">L251*I251</f>
        <v>0</v>
      </c>
      <c r="N251" s="51" t="n">
        <f aca="false">L251*1.75/50</f>
        <v>0</v>
      </c>
      <c r="O251" s="51" t="n">
        <f aca="false">TRUNC(L251/K251,0)*K251</f>
        <v>0</v>
      </c>
      <c r="P251" s="52" t="n">
        <f aca="false">L251-O251</f>
        <v>0</v>
      </c>
      <c r="R251" s="53" t="s">
        <v>359</v>
      </c>
    </row>
    <row r="252" s="1" customFormat="true" ht="111.75" hidden="false" customHeight="true" outlineLevel="0" collapsed="false">
      <c r="A252" s="82" t="n">
        <f aca="false">A251+1</f>
        <v>7</v>
      </c>
      <c r="B252" s="75" t="s">
        <v>364</v>
      </c>
      <c r="C252" s="169" t="s">
        <v>189</v>
      </c>
      <c r="D252" s="69" t="s">
        <v>370</v>
      </c>
      <c r="E252" s="123"/>
      <c r="F252" s="62" t="s">
        <v>319</v>
      </c>
      <c r="G252" s="63" t="n">
        <v>9785000335291</v>
      </c>
      <c r="H252" s="85" t="n">
        <v>36</v>
      </c>
      <c r="I252" s="65" t="n">
        <f aca="false">ROUND((100-$L$4)/100*H252,1)</f>
        <v>18</v>
      </c>
      <c r="J252" s="86" t="s">
        <v>163</v>
      </c>
      <c r="K252" s="67" t="n">
        <v>50</v>
      </c>
      <c r="L252" s="68"/>
      <c r="M252" s="49" t="n">
        <f aca="false">L252*I252</f>
        <v>0</v>
      </c>
      <c r="N252" s="51" t="n">
        <f aca="false">L252*1.75/50</f>
        <v>0</v>
      </c>
      <c r="O252" s="51" t="n">
        <f aca="false">TRUNC(L252/K252,0)*K252</f>
        <v>0</v>
      </c>
      <c r="P252" s="52" t="n">
        <f aca="false">L252-O252</f>
        <v>0</v>
      </c>
      <c r="R252" s="53" t="s">
        <v>359</v>
      </c>
    </row>
    <row r="253" s="1" customFormat="true" ht="111.75" hidden="false" customHeight="true" outlineLevel="0" collapsed="false">
      <c r="A253" s="82" t="n">
        <f aca="false">A252+1</f>
        <v>8</v>
      </c>
      <c r="B253" s="75"/>
      <c r="C253" s="169" t="s">
        <v>189</v>
      </c>
      <c r="D253" s="69" t="s">
        <v>49</v>
      </c>
      <c r="E253" s="61" t="s">
        <v>28</v>
      </c>
      <c r="F253" s="62"/>
      <c r="G253" s="63" t="n">
        <v>9785000335345</v>
      </c>
      <c r="H253" s="85" t="n">
        <v>36</v>
      </c>
      <c r="I253" s="65" t="n">
        <f aca="false">ROUND((100-$L$4)/100*H253,1)</f>
        <v>18</v>
      </c>
      <c r="J253" s="86" t="s">
        <v>163</v>
      </c>
      <c r="K253" s="67" t="n">
        <v>50</v>
      </c>
      <c r="L253" s="68"/>
      <c r="M253" s="49" t="n">
        <f aca="false">L253*I253</f>
        <v>0</v>
      </c>
      <c r="N253" s="51" t="n">
        <f aca="false">L253*1.75/50</f>
        <v>0</v>
      </c>
      <c r="O253" s="51" t="n">
        <f aca="false">TRUNC(L253/K253,0)*K253</f>
        <v>0</v>
      </c>
      <c r="P253" s="52" t="n">
        <f aca="false">L253-O253</f>
        <v>0</v>
      </c>
      <c r="R253" s="53" t="s">
        <v>359</v>
      </c>
    </row>
    <row r="254" s="1" customFormat="true" ht="111.75" hidden="false" customHeight="true" outlineLevel="0" collapsed="false">
      <c r="A254" s="82" t="n">
        <f aca="false">A253+1</f>
        <v>9</v>
      </c>
      <c r="B254" s="75" t="s">
        <v>364</v>
      </c>
      <c r="C254" s="169" t="s">
        <v>189</v>
      </c>
      <c r="D254" s="69" t="s">
        <v>371</v>
      </c>
      <c r="E254" s="61" t="s">
        <v>28</v>
      </c>
      <c r="F254" s="62" t="s">
        <v>319</v>
      </c>
      <c r="G254" s="63" t="n">
        <v>9785000336212</v>
      </c>
      <c r="H254" s="85" t="n">
        <v>36</v>
      </c>
      <c r="I254" s="65" t="n">
        <f aca="false">ROUND((100-$L$4)/100*H254,1)</f>
        <v>18</v>
      </c>
      <c r="J254" s="86" t="s">
        <v>163</v>
      </c>
      <c r="K254" s="67" t="n">
        <v>50</v>
      </c>
      <c r="L254" s="68"/>
      <c r="M254" s="49" t="n">
        <f aca="false">L254*I254</f>
        <v>0</v>
      </c>
      <c r="N254" s="51" t="n">
        <f aca="false">L254*1.75/50</f>
        <v>0</v>
      </c>
      <c r="O254" s="51" t="n">
        <f aca="false">TRUNC(L254/K254,0)*K254</f>
        <v>0</v>
      </c>
      <c r="P254" s="52" t="n">
        <f aca="false">L254-O254</f>
        <v>0</v>
      </c>
      <c r="R254" s="53" t="s">
        <v>359</v>
      </c>
    </row>
    <row r="255" s="1" customFormat="true" ht="111.75" hidden="false" customHeight="true" outlineLevel="0" collapsed="false">
      <c r="A255" s="82" t="n">
        <f aca="false">A254+1</f>
        <v>10</v>
      </c>
      <c r="B255" s="75" t="s">
        <v>364</v>
      </c>
      <c r="C255" s="169" t="s">
        <v>189</v>
      </c>
      <c r="D255" s="69" t="s">
        <v>372</v>
      </c>
      <c r="E255" s="123"/>
      <c r="F255" s="62" t="s">
        <v>319</v>
      </c>
      <c r="G255" s="63" t="n">
        <v>9785000336663</v>
      </c>
      <c r="H255" s="85" t="n">
        <v>36</v>
      </c>
      <c r="I255" s="65" t="n">
        <f aca="false">ROUND((100-$L$4)/100*H255,1)</f>
        <v>18</v>
      </c>
      <c r="J255" s="86" t="s">
        <v>163</v>
      </c>
      <c r="K255" s="67" t="n">
        <v>50</v>
      </c>
      <c r="L255" s="68"/>
      <c r="M255" s="49" t="n">
        <f aca="false">L255*I255</f>
        <v>0</v>
      </c>
      <c r="N255" s="51" t="n">
        <f aca="false">L255*1.75/50</f>
        <v>0</v>
      </c>
      <c r="O255" s="51" t="n">
        <f aca="false">TRUNC(L255/K255,0)*K255</f>
        <v>0</v>
      </c>
      <c r="P255" s="52" t="n">
        <f aca="false">L255-O255</f>
        <v>0</v>
      </c>
      <c r="R255" s="53" t="s">
        <v>359</v>
      </c>
    </row>
    <row r="256" s="1" customFormat="true" ht="111.75" hidden="false" customHeight="true" outlineLevel="0" collapsed="false">
      <c r="A256" s="82" t="n">
        <f aca="false">A255+1</f>
        <v>11</v>
      </c>
      <c r="B256" s="75"/>
      <c r="C256" s="169" t="s">
        <v>189</v>
      </c>
      <c r="D256" s="69" t="s">
        <v>292</v>
      </c>
      <c r="E256" s="123"/>
      <c r="F256" s="62"/>
      <c r="G256" s="63" t="n">
        <v>9785000336595</v>
      </c>
      <c r="H256" s="85" t="n">
        <v>36</v>
      </c>
      <c r="I256" s="65" t="n">
        <f aca="false">ROUND((100-$L$4)/100*H256,1)</f>
        <v>18</v>
      </c>
      <c r="J256" s="86" t="s">
        <v>163</v>
      </c>
      <c r="K256" s="67" t="n">
        <v>50</v>
      </c>
      <c r="L256" s="68"/>
      <c r="M256" s="49" t="n">
        <f aca="false">L256*I256</f>
        <v>0</v>
      </c>
      <c r="N256" s="51" t="n">
        <f aca="false">L256*1.75/50</f>
        <v>0</v>
      </c>
      <c r="O256" s="51" t="n">
        <f aca="false">TRUNC(L256/K256,0)*K256</f>
        <v>0</v>
      </c>
      <c r="P256" s="52" t="n">
        <f aca="false">L256-O256</f>
        <v>0</v>
      </c>
      <c r="R256" s="53" t="s">
        <v>359</v>
      </c>
    </row>
    <row r="257" s="1" customFormat="true" ht="111.75" hidden="false" customHeight="true" outlineLevel="0" collapsed="false">
      <c r="A257" s="82" t="n">
        <f aca="false">A256+1</f>
        <v>12</v>
      </c>
      <c r="B257" s="75"/>
      <c r="C257" s="169" t="s">
        <v>189</v>
      </c>
      <c r="D257" s="69" t="s">
        <v>373</v>
      </c>
      <c r="E257" s="123"/>
      <c r="F257" s="62"/>
      <c r="G257" s="63" t="n">
        <v>9785000335369</v>
      </c>
      <c r="H257" s="85" t="n">
        <v>36</v>
      </c>
      <c r="I257" s="65" t="n">
        <f aca="false">ROUND((100-$L$4)/100*H257,1)</f>
        <v>18</v>
      </c>
      <c r="J257" s="86" t="s">
        <v>155</v>
      </c>
      <c r="K257" s="67" t="n">
        <v>50</v>
      </c>
      <c r="L257" s="68"/>
      <c r="M257" s="49" t="n">
        <f aca="false">L257*I257</f>
        <v>0</v>
      </c>
      <c r="N257" s="51" t="n">
        <f aca="false">L257*1.75/50</f>
        <v>0</v>
      </c>
      <c r="O257" s="51" t="n">
        <f aca="false">TRUNC(L257/K257,0)*K257</f>
        <v>0</v>
      </c>
      <c r="P257" s="52" t="n">
        <f aca="false">L257-O257</f>
        <v>0</v>
      </c>
      <c r="R257" s="53" t="s">
        <v>359</v>
      </c>
    </row>
    <row r="258" s="1" customFormat="true" ht="111.75" hidden="false" customHeight="true" outlineLevel="0" collapsed="false">
      <c r="A258" s="82" t="n">
        <f aca="false">A257+1</f>
        <v>13</v>
      </c>
      <c r="B258" s="75"/>
      <c r="C258" s="169" t="s">
        <v>189</v>
      </c>
      <c r="D258" s="69" t="s">
        <v>323</v>
      </c>
      <c r="E258" s="123"/>
      <c r="F258" s="62" t="s">
        <v>319</v>
      </c>
      <c r="G258" s="63" t="n">
        <v>9785000335307</v>
      </c>
      <c r="H258" s="85" t="n">
        <v>36</v>
      </c>
      <c r="I258" s="65" t="n">
        <f aca="false">ROUND((100-$L$4)/100*H258,1)</f>
        <v>18</v>
      </c>
      <c r="J258" s="86" t="s">
        <v>163</v>
      </c>
      <c r="K258" s="67" t="n">
        <v>50</v>
      </c>
      <c r="L258" s="68"/>
      <c r="M258" s="49" t="n">
        <f aca="false">L258*I258</f>
        <v>0</v>
      </c>
      <c r="N258" s="51" t="n">
        <f aca="false">L258*1.75/50</f>
        <v>0</v>
      </c>
      <c r="O258" s="51" t="n">
        <f aca="false">TRUNC(L258/K258,0)*K258</f>
        <v>0</v>
      </c>
      <c r="P258" s="52" t="n">
        <f aca="false">L258-O258</f>
        <v>0</v>
      </c>
      <c r="R258" s="53" t="s">
        <v>359</v>
      </c>
    </row>
    <row r="259" s="132" customFormat="true" ht="111.75" hidden="false" customHeight="true" outlineLevel="0" collapsed="false">
      <c r="A259" s="82" t="n">
        <f aca="false">A258+1</f>
        <v>14</v>
      </c>
      <c r="B259" s="75"/>
      <c r="C259" s="169" t="s">
        <v>189</v>
      </c>
      <c r="D259" s="69" t="s">
        <v>343</v>
      </c>
      <c r="E259" s="123"/>
      <c r="F259" s="62"/>
      <c r="G259" s="63" t="n">
        <v>9785000335352</v>
      </c>
      <c r="H259" s="85" t="n">
        <v>36</v>
      </c>
      <c r="I259" s="65" t="n">
        <f aca="false">ROUND((100-$L$4)/100*H259,1)</f>
        <v>18</v>
      </c>
      <c r="J259" s="86" t="s">
        <v>363</v>
      </c>
      <c r="K259" s="67" t="n">
        <v>50</v>
      </c>
      <c r="L259" s="68"/>
      <c r="M259" s="49" t="n">
        <f aca="false">L259*I259</f>
        <v>0</v>
      </c>
      <c r="N259" s="51" t="n">
        <f aca="false">L259*1.75/50</f>
        <v>0</v>
      </c>
      <c r="O259" s="51" t="n">
        <f aca="false">TRUNC(L259/K259,0)*K259</f>
        <v>0</v>
      </c>
      <c r="P259" s="52" t="n">
        <f aca="false">L259-O259</f>
        <v>0</v>
      </c>
      <c r="R259" s="53"/>
    </row>
    <row r="260" s="132" customFormat="true" ht="111.75" hidden="false" customHeight="true" outlineLevel="0" collapsed="false">
      <c r="A260" s="82" t="n">
        <f aca="false">A259+1</f>
        <v>15</v>
      </c>
      <c r="B260" s="75"/>
      <c r="C260" s="169" t="s">
        <v>189</v>
      </c>
      <c r="D260" s="69" t="s">
        <v>374</v>
      </c>
      <c r="E260" s="123"/>
      <c r="F260" s="62"/>
      <c r="G260" s="63" t="n">
        <v>9785000335338</v>
      </c>
      <c r="H260" s="85" t="n">
        <v>36</v>
      </c>
      <c r="I260" s="65" t="n">
        <f aca="false">ROUND((100-$L$4)/100*H260,1)</f>
        <v>18</v>
      </c>
      <c r="J260" s="86" t="s">
        <v>163</v>
      </c>
      <c r="K260" s="67" t="n">
        <v>50</v>
      </c>
      <c r="L260" s="68"/>
      <c r="M260" s="49" t="n">
        <f aca="false">L260*I260</f>
        <v>0</v>
      </c>
      <c r="N260" s="51" t="n">
        <f aca="false">L260*1.75/50</f>
        <v>0</v>
      </c>
      <c r="O260" s="51" t="n">
        <f aca="false">TRUNC(L260/K260,0)*K260</f>
        <v>0</v>
      </c>
      <c r="P260" s="52" t="n">
        <f aca="false">L260-O260</f>
        <v>0</v>
      </c>
      <c r="R260" s="51"/>
    </row>
    <row r="261" s="1" customFormat="true" ht="53.25" hidden="false" customHeight="true" outlineLevel="0" collapsed="false">
      <c r="A261" s="71"/>
      <c r="B261" s="184"/>
      <c r="C261" s="184"/>
      <c r="D261" s="196" t="s">
        <v>375</v>
      </c>
      <c r="E261" s="72"/>
      <c r="F261" s="55" t="s">
        <v>376</v>
      </c>
      <c r="G261" s="55"/>
      <c r="H261" s="55"/>
      <c r="I261" s="55"/>
      <c r="J261" s="55"/>
      <c r="K261" s="55"/>
      <c r="L261" s="186"/>
      <c r="M261" s="49"/>
      <c r="O261" s="51"/>
      <c r="P261" s="52"/>
      <c r="R261" s="51"/>
    </row>
    <row r="262" s="1" customFormat="true" ht="111.75" hidden="false" customHeight="true" outlineLevel="0" collapsed="false">
      <c r="A262" s="82" t="n">
        <f aca="false">A260+1</f>
        <v>16</v>
      </c>
      <c r="B262" s="75"/>
      <c r="C262" s="169" t="s">
        <v>189</v>
      </c>
      <c r="D262" s="69" t="s">
        <v>377</v>
      </c>
      <c r="E262" s="61" t="s">
        <v>28</v>
      </c>
      <c r="F262" s="51"/>
      <c r="G262" s="63" t="n">
        <v>9785000335390</v>
      </c>
      <c r="H262" s="85" t="n">
        <v>36</v>
      </c>
      <c r="I262" s="65" t="n">
        <f aca="false">ROUND((100-$L$4)/100*H262,1)</f>
        <v>18</v>
      </c>
      <c r="J262" s="86" t="s">
        <v>163</v>
      </c>
      <c r="K262" s="67" t="n">
        <v>50</v>
      </c>
      <c r="L262" s="68"/>
      <c r="M262" s="49" t="n">
        <f aca="false">L262*I262</f>
        <v>0</v>
      </c>
      <c r="N262" s="51" t="n">
        <f aca="false">L262*1.75/50</f>
        <v>0</v>
      </c>
      <c r="O262" s="51" t="n">
        <f aca="false">TRUNC(L262/K262,0)*K262</f>
        <v>0</v>
      </c>
      <c r="P262" s="52" t="n">
        <f aca="false">L262-O262</f>
        <v>0</v>
      </c>
      <c r="R262" s="51"/>
    </row>
    <row r="263" s="1" customFormat="true" ht="111.75" hidden="false" customHeight="true" outlineLevel="0" collapsed="false">
      <c r="A263" s="82" t="n">
        <f aca="false">A262+1</f>
        <v>17</v>
      </c>
      <c r="B263" s="75"/>
      <c r="C263" s="169" t="s">
        <v>189</v>
      </c>
      <c r="D263" s="69" t="s">
        <v>334</v>
      </c>
      <c r="E263" s="61" t="s">
        <v>28</v>
      </c>
      <c r="F263" s="62"/>
      <c r="G263" s="63" t="n">
        <v>9785000335383</v>
      </c>
      <c r="H263" s="85" t="n">
        <v>36</v>
      </c>
      <c r="I263" s="65" t="n">
        <f aca="false">ROUND((100-$L$4)/100*H263,1)</f>
        <v>18</v>
      </c>
      <c r="J263" s="86" t="s">
        <v>163</v>
      </c>
      <c r="K263" s="67" t="n">
        <v>50</v>
      </c>
      <c r="L263" s="68"/>
      <c r="M263" s="49" t="n">
        <f aca="false">L263*I263</f>
        <v>0</v>
      </c>
      <c r="N263" s="51" t="n">
        <f aca="false">L263*1.75/50</f>
        <v>0</v>
      </c>
      <c r="O263" s="51" t="n">
        <f aca="false">TRUNC(L263/K263,0)*K263</f>
        <v>0</v>
      </c>
      <c r="P263" s="52" t="n">
        <f aca="false">L263-O263</f>
        <v>0</v>
      </c>
      <c r="R263" s="51"/>
    </row>
    <row r="264" s="1" customFormat="true" ht="111.75" hidden="false" customHeight="true" outlineLevel="0" collapsed="false">
      <c r="A264" s="82" t="n">
        <f aca="false">A263+1</f>
        <v>18</v>
      </c>
      <c r="B264" s="75"/>
      <c r="C264" s="169" t="s">
        <v>189</v>
      </c>
      <c r="D264" s="69" t="s">
        <v>378</v>
      </c>
      <c r="E264" s="61" t="s">
        <v>28</v>
      </c>
      <c r="F264" s="62"/>
      <c r="G264" s="63" t="n">
        <v>9785000335376</v>
      </c>
      <c r="H264" s="85" t="n">
        <v>36</v>
      </c>
      <c r="I264" s="65" t="n">
        <f aca="false">ROUND((100-$L$4)/100*H264,1)</f>
        <v>18</v>
      </c>
      <c r="J264" s="86" t="s">
        <v>163</v>
      </c>
      <c r="K264" s="67" t="n">
        <v>50</v>
      </c>
      <c r="L264" s="68"/>
      <c r="M264" s="49" t="n">
        <f aca="false">L264*I264</f>
        <v>0</v>
      </c>
      <c r="N264" s="51" t="n">
        <f aca="false">L264*1.75/50</f>
        <v>0</v>
      </c>
      <c r="O264" s="51" t="n">
        <f aca="false">TRUNC(L264/K264,0)*K264</f>
        <v>0</v>
      </c>
      <c r="P264" s="52" t="n">
        <f aca="false">L264-O264</f>
        <v>0</v>
      </c>
      <c r="R264" s="81"/>
    </row>
    <row r="265" s="132" customFormat="true" ht="111.75" hidden="false" customHeight="true" outlineLevel="0" collapsed="false">
      <c r="A265" s="82" t="n">
        <f aca="false">A264+1</f>
        <v>19</v>
      </c>
      <c r="B265" s="75"/>
      <c r="C265" s="169" t="s">
        <v>189</v>
      </c>
      <c r="D265" s="69" t="s">
        <v>379</v>
      </c>
      <c r="E265" s="61" t="s">
        <v>28</v>
      </c>
      <c r="F265" s="62"/>
      <c r="G265" s="63" t="n">
        <v>9785000335406</v>
      </c>
      <c r="H265" s="85" t="n">
        <v>36</v>
      </c>
      <c r="I265" s="65" t="n">
        <f aca="false">ROUND((100-$L$4)/100*H265,1)</f>
        <v>18</v>
      </c>
      <c r="J265" s="86" t="s">
        <v>163</v>
      </c>
      <c r="K265" s="67" t="n">
        <v>50</v>
      </c>
      <c r="L265" s="68"/>
      <c r="M265" s="49" t="n">
        <f aca="false">L265*I265</f>
        <v>0</v>
      </c>
      <c r="N265" s="51" t="n">
        <f aca="false">L265*1.75/50</f>
        <v>0</v>
      </c>
      <c r="O265" s="51" t="n">
        <f aca="false">TRUNC(L265/K265,0)*K265</f>
        <v>0</v>
      </c>
      <c r="P265" s="52" t="n">
        <f aca="false">L265-O265</f>
        <v>0</v>
      </c>
      <c r="R265" s="81"/>
    </row>
    <row r="266" s="132" customFormat="true" ht="111.75" hidden="false" customHeight="true" outlineLevel="0" collapsed="false">
      <c r="A266" s="82" t="n">
        <f aca="false">A265+1</f>
        <v>20</v>
      </c>
      <c r="B266" s="75" t="s">
        <v>380</v>
      </c>
      <c r="C266" s="169" t="s">
        <v>189</v>
      </c>
      <c r="D266" s="69" t="s">
        <v>381</v>
      </c>
      <c r="E266" s="61" t="s">
        <v>28</v>
      </c>
      <c r="F266" s="51"/>
      <c r="G266" s="63" t="n">
        <v>9785000336199</v>
      </c>
      <c r="H266" s="85" t="n">
        <v>36</v>
      </c>
      <c r="I266" s="65" t="n">
        <f aca="false">ROUND((100-$L$4)/100*H266,1)</f>
        <v>18</v>
      </c>
      <c r="J266" s="86" t="s">
        <v>163</v>
      </c>
      <c r="K266" s="67" t="n">
        <v>50</v>
      </c>
      <c r="L266" s="68"/>
      <c r="M266" s="49" t="n">
        <f aca="false">L266*I266</f>
        <v>0</v>
      </c>
      <c r="N266" s="51" t="n">
        <f aca="false">L266*1.75/50</f>
        <v>0</v>
      </c>
      <c r="O266" s="51" t="n">
        <f aca="false">TRUNC(L266/K266,0)*K266</f>
        <v>0</v>
      </c>
      <c r="P266" s="52" t="n">
        <f aca="false">L266-O266</f>
        <v>0</v>
      </c>
      <c r="R266" s="81"/>
    </row>
    <row r="267" s="132" customFormat="true" ht="111.75" hidden="false" customHeight="true" outlineLevel="0" collapsed="false">
      <c r="A267" s="82" t="n">
        <f aca="false">A266+1</f>
        <v>21</v>
      </c>
      <c r="B267" s="75" t="s">
        <v>380</v>
      </c>
      <c r="C267" s="169" t="s">
        <v>189</v>
      </c>
      <c r="D267" s="69" t="s">
        <v>382</v>
      </c>
      <c r="E267" s="123"/>
      <c r="F267" s="51"/>
      <c r="G267" s="63" t="n">
        <v>9785000336182</v>
      </c>
      <c r="H267" s="85" t="n">
        <v>36</v>
      </c>
      <c r="I267" s="65" t="n">
        <f aca="false">ROUND((100-$L$4)/100*H267,1)</f>
        <v>18</v>
      </c>
      <c r="J267" s="86" t="s">
        <v>163</v>
      </c>
      <c r="K267" s="67" t="n">
        <v>50</v>
      </c>
      <c r="L267" s="68"/>
      <c r="M267" s="49" t="n">
        <f aca="false">L267*I267</f>
        <v>0</v>
      </c>
      <c r="N267" s="51" t="n">
        <f aca="false">L267*1.75/50</f>
        <v>0</v>
      </c>
      <c r="O267" s="51" t="n">
        <f aca="false">TRUNC(L267/K267,0)*K267</f>
        <v>0</v>
      </c>
      <c r="P267" s="52" t="n">
        <f aca="false">L267-O267</f>
        <v>0</v>
      </c>
      <c r="R267" s="51"/>
    </row>
    <row r="268" s="1" customFormat="true" ht="49.5" hidden="false" customHeight="true" outlineLevel="0" collapsed="false">
      <c r="A268" s="71"/>
      <c r="B268" s="184"/>
      <c r="C268" s="184"/>
      <c r="D268" s="196" t="s">
        <v>383</v>
      </c>
      <c r="E268" s="72"/>
      <c r="F268" s="55" t="s">
        <v>384</v>
      </c>
      <c r="G268" s="55"/>
      <c r="H268" s="55"/>
      <c r="I268" s="55"/>
      <c r="J268" s="55"/>
      <c r="K268" s="55"/>
      <c r="L268" s="195"/>
      <c r="M268" s="49"/>
      <c r="O268" s="51"/>
      <c r="P268" s="52"/>
      <c r="R268" s="51"/>
    </row>
    <row r="269" s="1" customFormat="true" ht="111.75" hidden="false" customHeight="true" outlineLevel="0" collapsed="false">
      <c r="A269" s="82" t="n">
        <f aca="false">A267+1</f>
        <v>22</v>
      </c>
      <c r="B269" s="75"/>
      <c r="C269" s="169" t="s">
        <v>189</v>
      </c>
      <c r="D269" s="69" t="s">
        <v>385</v>
      </c>
      <c r="E269" s="61" t="s">
        <v>28</v>
      </c>
      <c r="F269" s="51"/>
      <c r="G269" s="63" t="n">
        <v>9785000336090</v>
      </c>
      <c r="H269" s="85" t="n">
        <v>36</v>
      </c>
      <c r="I269" s="65" t="n">
        <f aca="false">ROUND((100-$L$4)/100*H269,1)</f>
        <v>18</v>
      </c>
      <c r="J269" s="86" t="s">
        <v>386</v>
      </c>
      <c r="K269" s="67" t="n">
        <v>50</v>
      </c>
      <c r="L269" s="68"/>
      <c r="M269" s="49" t="n">
        <f aca="false">L269*I269</f>
        <v>0</v>
      </c>
      <c r="N269" s="51" t="n">
        <f aca="false">L269*1.75/50</f>
        <v>0</v>
      </c>
      <c r="O269" s="51" t="n">
        <f aca="false">TRUNC(L269/K269,0)*K269</f>
        <v>0</v>
      </c>
      <c r="P269" s="52" t="n">
        <f aca="false">L269-O269</f>
        <v>0</v>
      </c>
      <c r="R269" s="51"/>
    </row>
    <row r="270" s="1" customFormat="true" ht="111.75" hidden="false" customHeight="true" outlineLevel="0" collapsed="false">
      <c r="A270" s="82" t="n">
        <f aca="false">A269+1</f>
        <v>23</v>
      </c>
      <c r="B270" s="75"/>
      <c r="C270" s="169" t="s">
        <v>189</v>
      </c>
      <c r="D270" s="69" t="s">
        <v>41</v>
      </c>
      <c r="E270" s="61" t="s">
        <v>28</v>
      </c>
      <c r="F270" s="51"/>
      <c r="G270" s="63" t="n">
        <v>9785000336076</v>
      </c>
      <c r="H270" s="85" t="n">
        <v>36</v>
      </c>
      <c r="I270" s="65" t="n">
        <f aca="false">ROUND((100-$L$4)/100*H270,1)</f>
        <v>18</v>
      </c>
      <c r="J270" s="86" t="s">
        <v>386</v>
      </c>
      <c r="K270" s="67" t="n">
        <v>50</v>
      </c>
      <c r="L270" s="68"/>
      <c r="M270" s="49" t="n">
        <f aca="false">L270*I270</f>
        <v>0</v>
      </c>
      <c r="N270" s="51" t="n">
        <f aca="false">L270*1.75/50</f>
        <v>0</v>
      </c>
      <c r="O270" s="51" t="n">
        <f aca="false">TRUNC(L270/K270,0)*K270</f>
        <v>0</v>
      </c>
      <c r="P270" s="52" t="n">
        <f aca="false">L270-O270</f>
        <v>0</v>
      </c>
      <c r="R270" s="51"/>
    </row>
    <row r="271" s="1" customFormat="true" ht="111.75" hidden="false" customHeight="true" outlineLevel="0" collapsed="false">
      <c r="A271" s="82" t="n">
        <f aca="false">A270+1</f>
        <v>24</v>
      </c>
      <c r="B271" s="75"/>
      <c r="C271" s="169" t="s">
        <v>189</v>
      </c>
      <c r="D271" s="69" t="s">
        <v>387</v>
      </c>
      <c r="E271" s="61" t="s">
        <v>28</v>
      </c>
      <c r="F271" s="51"/>
      <c r="G271" s="63" t="n">
        <v>9785000335413</v>
      </c>
      <c r="H271" s="85" t="n">
        <v>36</v>
      </c>
      <c r="I271" s="65" t="n">
        <f aca="false">ROUND((100-$L$4)/100*H271,1)</f>
        <v>18</v>
      </c>
      <c r="J271" s="86" t="s">
        <v>163</v>
      </c>
      <c r="K271" s="67" t="n">
        <v>50</v>
      </c>
      <c r="L271" s="68"/>
      <c r="M271" s="49" t="n">
        <f aca="false">L271*I271</f>
        <v>0</v>
      </c>
      <c r="N271" s="51" t="n">
        <f aca="false">L271*1.75/50</f>
        <v>0</v>
      </c>
      <c r="O271" s="51" t="n">
        <f aca="false">TRUNC(L271/K271,0)*K271</f>
        <v>0</v>
      </c>
      <c r="P271" s="52" t="n">
        <f aca="false">L271-O271</f>
        <v>0</v>
      </c>
      <c r="R271" s="51"/>
    </row>
    <row r="272" s="1" customFormat="true" ht="111.75" hidden="false" customHeight="true" outlineLevel="0" collapsed="false">
      <c r="A272" s="82" t="n">
        <f aca="false">A271+1</f>
        <v>25</v>
      </c>
      <c r="B272" s="75"/>
      <c r="C272" s="169" t="s">
        <v>189</v>
      </c>
      <c r="D272" s="69" t="s">
        <v>388</v>
      </c>
      <c r="E272" s="61" t="s">
        <v>28</v>
      </c>
      <c r="F272" s="51"/>
      <c r="G272" s="63" t="n">
        <v>9785000336106</v>
      </c>
      <c r="H272" s="85" t="n">
        <v>36</v>
      </c>
      <c r="I272" s="65" t="n">
        <f aca="false">ROUND((100-$L$4)/100*H272,1)</f>
        <v>18</v>
      </c>
      <c r="J272" s="86" t="s">
        <v>386</v>
      </c>
      <c r="K272" s="67" t="n">
        <v>50</v>
      </c>
      <c r="L272" s="68"/>
      <c r="M272" s="49" t="n">
        <f aca="false">L272*I272</f>
        <v>0</v>
      </c>
      <c r="N272" s="51" t="n">
        <f aca="false">L272*1.75/50</f>
        <v>0</v>
      </c>
      <c r="O272" s="51" t="n">
        <f aca="false">TRUNC(L272/K272,0)*K272</f>
        <v>0</v>
      </c>
      <c r="P272" s="52" t="n">
        <f aca="false">L272-O272</f>
        <v>0</v>
      </c>
      <c r="R272" s="51"/>
    </row>
    <row r="273" s="1" customFormat="true" ht="111.75" hidden="false" customHeight="true" outlineLevel="0" collapsed="false">
      <c r="A273" s="57" t="n">
        <f aca="false">A272+1</f>
        <v>26</v>
      </c>
      <c r="B273" s="75" t="s">
        <v>380</v>
      </c>
      <c r="C273" s="169" t="s">
        <v>189</v>
      </c>
      <c r="D273" s="69" t="s">
        <v>389</v>
      </c>
      <c r="E273" s="61" t="s">
        <v>28</v>
      </c>
      <c r="F273" s="62"/>
      <c r="G273" s="63" t="n">
        <v>9785000336083</v>
      </c>
      <c r="H273" s="85" t="n">
        <v>36</v>
      </c>
      <c r="I273" s="65" t="n">
        <f aca="false">ROUND((100-$L$4)/100*H273,1)</f>
        <v>18</v>
      </c>
      <c r="J273" s="86" t="s">
        <v>386</v>
      </c>
      <c r="K273" s="67" t="n">
        <v>50</v>
      </c>
      <c r="L273" s="68"/>
      <c r="M273" s="49" t="n">
        <f aca="false">L273*I273</f>
        <v>0</v>
      </c>
      <c r="N273" s="51" t="n">
        <f aca="false">L273*1.75/50</f>
        <v>0</v>
      </c>
      <c r="O273" s="51" t="n">
        <f aca="false">TRUNC(L273/K273,0)*K273</f>
        <v>0</v>
      </c>
      <c r="P273" s="52" t="n">
        <f aca="false">L273-O273</f>
        <v>0</v>
      </c>
      <c r="R273" s="51"/>
    </row>
    <row r="274" s="1" customFormat="true" ht="111.75" hidden="false" customHeight="true" outlineLevel="0" collapsed="false">
      <c r="A274" s="57" t="n">
        <f aca="false">A273+1</f>
        <v>27</v>
      </c>
      <c r="B274" s="75"/>
      <c r="C274" s="169" t="s">
        <v>189</v>
      </c>
      <c r="D274" s="69" t="s">
        <v>390</v>
      </c>
      <c r="E274" s="61" t="s">
        <v>28</v>
      </c>
      <c r="F274" s="62"/>
      <c r="G274" s="63" t="n">
        <v>9785000336670</v>
      </c>
      <c r="H274" s="85" t="n">
        <v>36</v>
      </c>
      <c r="I274" s="65" t="n">
        <f aca="false">ROUND((100-$L$4)/100*H274,1)</f>
        <v>18</v>
      </c>
      <c r="J274" s="86" t="s">
        <v>386</v>
      </c>
      <c r="K274" s="67" t="n">
        <v>50</v>
      </c>
      <c r="L274" s="68"/>
      <c r="M274" s="49" t="n">
        <f aca="false">L274*I274</f>
        <v>0</v>
      </c>
      <c r="N274" s="51" t="n">
        <f aca="false">L274*1.75/50</f>
        <v>0</v>
      </c>
      <c r="O274" s="51" t="n">
        <f aca="false">TRUNC(L274/K274,0)*K274</f>
        <v>0</v>
      </c>
      <c r="P274" s="52" t="n">
        <f aca="false">L274-O274</f>
        <v>0</v>
      </c>
      <c r="R274" s="51"/>
    </row>
    <row r="275" s="1" customFormat="true" ht="41.25" hidden="false" customHeight="true" outlineLevel="0" collapsed="false">
      <c r="A275" s="71"/>
      <c r="B275" s="184"/>
      <c r="C275" s="184"/>
      <c r="D275" s="196" t="s">
        <v>391</v>
      </c>
      <c r="E275" s="72"/>
      <c r="F275" s="55" t="s">
        <v>25</v>
      </c>
      <c r="G275" s="55"/>
      <c r="H275" s="55"/>
      <c r="I275" s="55"/>
      <c r="J275" s="55"/>
      <c r="K275" s="55"/>
      <c r="L275" s="186"/>
      <c r="M275" s="49"/>
      <c r="O275" s="51"/>
      <c r="P275" s="52"/>
      <c r="R275" s="51"/>
    </row>
    <row r="276" s="1" customFormat="true" ht="111.75" hidden="false" customHeight="true" outlineLevel="0" collapsed="false">
      <c r="A276" s="82" t="n">
        <f aca="false">A274+1</f>
        <v>28</v>
      </c>
      <c r="B276" s="75"/>
      <c r="C276" s="169" t="s">
        <v>189</v>
      </c>
      <c r="D276" s="69" t="s">
        <v>392</v>
      </c>
      <c r="E276" s="123"/>
      <c r="F276" s="62"/>
      <c r="G276" s="63" t="n">
        <v>9785000336236</v>
      </c>
      <c r="H276" s="85" t="n">
        <v>36</v>
      </c>
      <c r="I276" s="65" t="n">
        <f aca="false">ROUND((100-$L$4)/100*H276,1)</f>
        <v>18</v>
      </c>
      <c r="J276" s="86" t="s">
        <v>393</v>
      </c>
      <c r="K276" s="67" t="n">
        <v>50</v>
      </c>
      <c r="L276" s="68"/>
      <c r="M276" s="49" t="n">
        <f aca="false">L276*I276</f>
        <v>0</v>
      </c>
      <c r="N276" s="51" t="n">
        <f aca="false">L276*1.75/50</f>
        <v>0</v>
      </c>
      <c r="O276" s="51" t="n">
        <f aca="false">TRUNC(L276/K276,0)*K276</f>
        <v>0</v>
      </c>
      <c r="P276" s="52" t="n">
        <f aca="false">L276-O276</f>
        <v>0</v>
      </c>
      <c r="R276" s="51"/>
    </row>
    <row r="277" s="1" customFormat="true" ht="111.75" hidden="false" customHeight="true" outlineLevel="0" collapsed="false">
      <c r="A277" s="82" t="n">
        <f aca="false">A276+1</f>
        <v>29</v>
      </c>
      <c r="B277" s="75"/>
      <c r="C277" s="80"/>
      <c r="D277" s="69" t="s">
        <v>394</v>
      </c>
      <c r="E277" s="61" t="s">
        <v>28</v>
      </c>
      <c r="F277" s="62"/>
      <c r="G277" s="63" t="n">
        <v>9785000338834</v>
      </c>
      <c r="H277" s="85" t="n">
        <v>36</v>
      </c>
      <c r="I277" s="65" t="n">
        <f aca="false">ROUND((100-$L$4)/100*H277,1)</f>
        <v>18</v>
      </c>
      <c r="J277" s="86" t="s">
        <v>161</v>
      </c>
      <c r="K277" s="67" t="n">
        <v>50</v>
      </c>
      <c r="L277" s="68"/>
      <c r="M277" s="49" t="n">
        <f aca="false">L277*I277</f>
        <v>0</v>
      </c>
      <c r="N277" s="51" t="n">
        <f aca="false">L277*1.75/50</f>
        <v>0</v>
      </c>
      <c r="O277" s="51" t="n">
        <f aca="false">TRUNC(L277/K277,0)*K277</f>
        <v>0</v>
      </c>
      <c r="P277" s="52" t="n">
        <f aca="false">L277-O277</f>
        <v>0</v>
      </c>
      <c r="R277" s="51"/>
    </row>
    <row r="278" s="1" customFormat="true" ht="111.75" hidden="false" customHeight="true" outlineLevel="0" collapsed="false">
      <c r="A278" s="82" t="n">
        <f aca="false">A277+1</f>
        <v>30</v>
      </c>
      <c r="B278" s="75" t="s">
        <v>380</v>
      </c>
      <c r="C278" s="169" t="s">
        <v>189</v>
      </c>
      <c r="D278" s="69" t="s">
        <v>395</v>
      </c>
      <c r="E278" s="61" t="s">
        <v>28</v>
      </c>
      <c r="F278" s="62"/>
      <c r="G278" s="63" t="n">
        <v>9785000335437</v>
      </c>
      <c r="H278" s="85" t="n">
        <v>36</v>
      </c>
      <c r="I278" s="65" t="n">
        <f aca="false">ROUND((100-$L$4)/100*H278,1)</f>
        <v>18</v>
      </c>
      <c r="J278" s="86" t="s">
        <v>163</v>
      </c>
      <c r="K278" s="67" t="n">
        <v>50</v>
      </c>
      <c r="L278" s="68"/>
      <c r="M278" s="49" t="n">
        <f aca="false">L278*I278</f>
        <v>0</v>
      </c>
      <c r="N278" s="51" t="n">
        <f aca="false">L278*1.75/50</f>
        <v>0</v>
      </c>
      <c r="O278" s="51" t="n">
        <f aca="false">TRUNC(L278/K278,0)*K278</f>
        <v>0</v>
      </c>
      <c r="P278" s="52" t="n">
        <f aca="false">L278-O278</f>
        <v>0</v>
      </c>
      <c r="R278" s="51"/>
    </row>
    <row r="279" s="1" customFormat="true" ht="111.75" hidden="false" customHeight="true" outlineLevel="0" collapsed="false">
      <c r="A279" s="82" t="n">
        <f aca="false">A278+1</f>
        <v>31</v>
      </c>
      <c r="B279" s="75" t="s">
        <v>380</v>
      </c>
      <c r="C279" s="189"/>
      <c r="D279" s="69" t="s">
        <v>396</v>
      </c>
      <c r="E279" s="123"/>
      <c r="F279" s="51"/>
      <c r="G279" s="63" t="n">
        <v>9785000336229</v>
      </c>
      <c r="H279" s="85" t="n">
        <v>36</v>
      </c>
      <c r="I279" s="65" t="n">
        <f aca="false">ROUND((100-$L$4)/100*H279,1)</f>
        <v>18</v>
      </c>
      <c r="J279" s="86" t="s">
        <v>163</v>
      </c>
      <c r="K279" s="67" t="n">
        <v>50</v>
      </c>
      <c r="L279" s="68"/>
      <c r="M279" s="49" t="n">
        <f aca="false">L279*I279</f>
        <v>0</v>
      </c>
      <c r="N279" s="51" t="n">
        <f aca="false">L279*1.75/50</f>
        <v>0</v>
      </c>
      <c r="O279" s="51" t="n">
        <f aca="false">TRUNC(L279/K279,0)*K279</f>
        <v>0</v>
      </c>
      <c r="P279" s="52" t="n">
        <f aca="false">L279-O279</f>
        <v>0</v>
      </c>
      <c r="R279" s="51"/>
    </row>
    <row r="280" s="1" customFormat="true" ht="111.75" hidden="false" customHeight="true" outlineLevel="0" collapsed="false">
      <c r="A280" s="82" t="n">
        <f aca="false">A279+1</f>
        <v>32</v>
      </c>
      <c r="B280" s="75" t="s">
        <v>380</v>
      </c>
      <c r="C280" s="169" t="s">
        <v>189</v>
      </c>
      <c r="D280" s="69" t="s">
        <v>240</v>
      </c>
      <c r="E280" s="61" t="s">
        <v>28</v>
      </c>
      <c r="F280" s="51"/>
      <c r="G280" s="63" t="n">
        <v>9785000335420</v>
      </c>
      <c r="H280" s="85" t="n">
        <v>36</v>
      </c>
      <c r="I280" s="65" t="n">
        <f aca="false">ROUND((100-$L$4)/100*H280,1)</f>
        <v>18</v>
      </c>
      <c r="J280" s="86" t="s">
        <v>163</v>
      </c>
      <c r="K280" s="67" t="n">
        <v>50</v>
      </c>
      <c r="L280" s="68"/>
      <c r="M280" s="49" t="n">
        <f aca="false">L280*I280</f>
        <v>0</v>
      </c>
      <c r="N280" s="51" t="n">
        <f aca="false">L280*1.75/50</f>
        <v>0</v>
      </c>
      <c r="O280" s="51" t="n">
        <f aca="false">TRUNC(L280/K280,0)*K280</f>
        <v>0</v>
      </c>
      <c r="P280" s="52" t="n">
        <f aca="false">L280-O280</f>
        <v>0</v>
      </c>
      <c r="R280" s="51"/>
    </row>
    <row r="281" s="1" customFormat="true" ht="111.75" hidden="false" customHeight="true" outlineLevel="0" collapsed="false">
      <c r="A281" s="82" t="n">
        <f aca="false">A280+1</f>
        <v>33</v>
      </c>
      <c r="B281" s="75"/>
      <c r="C281" s="80"/>
      <c r="D281" s="69" t="s">
        <v>397</v>
      </c>
      <c r="E281" s="123"/>
      <c r="F281" s="51"/>
      <c r="G281" s="63" t="n">
        <v>9785000338865</v>
      </c>
      <c r="H281" s="85" t="n">
        <v>36</v>
      </c>
      <c r="I281" s="65" t="n">
        <f aca="false">ROUND((100-$L$4)/100*H281,1)</f>
        <v>18</v>
      </c>
      <c r="J281" s="86" t="s">
        <v>161</v>
      </c>
      <c r="K281" s="67" t="n">
        <v>50</v>
      </c>
      <c r="L281" s="68"/>
      <c r="M281" s="49" t="n">
        <f aca="false">L281*I281</f>
        <v>0</v>
      </c>
      <c r="N281" s="51" t="n">
        <f aca="false">L281*1.75/50</f>
        <v>0</v>
      </c>
      <c r="O281" s="51" t="n">
        <f aca="false">TRUNC(L281/K281,0)*K281</f>
        <v>0</v>
      </c>
      <c r="P281" s="52" t="n">
        <f aca="false">L281-O281</f>
        <v>0</v>
      </c>
      <c r="R281" s="51"/>
    </row>
    <row r="282" s="1" customFormat="true" ht="111.75" hidden="false" customHeight="true" outlineLevel="0" collapsed="false">
      <c r="A282" s="82" t="n">
        <f aca="false">A281+1</f>
        <v>34</v>
      </c>
      <c r="B282" s="75"/>
      <c r="C282" s="80"/>
      <c r="D282" s="69" t="s">
        <v>398</v>
      </c>
      <c r="E282" s="123"/>
      <c r="F282" s="51"/>
      <c r="G282" s="63" t="n">
        <v>9785000338858</v>
      </c>
      <c r="H282" s="85" t="n">
        <v>36</v>
      </c>
      <c r="I282" s="65" t="n">
        <f aca="false">ROUND((100-$L$4)/100*H282,1)</f>
        <v>18</v>
      </c>
      <c r="J282" s="86" t="s">
        <v>161</v>
      </c>
      <c r="K282" s="67" t="n">
        <v>50</v>
      </c>
      <c r="L282" s="68"/>
      <c r="M282" s="49" t="n">
        <f aca="false">L282*I282</f>
        <v>0</v>
      </c>
      <c r="N282" s="51" t="n">
        <f aca="false">L282*1.75/50</f>
        <v>0</v>
      </c>
      <c r="O282" s="51" t="n">
        <f aca="false">TRUNC(L282/K282,0)*K282</f>
        <v>0</v>
      </c>
      <c r="P282" s="52" t="n">
        <f aca="false">L282-O282</f>
        <v>0</v>
      </c>
      <c r="R282" s="51"/>
    </row>
    <row r="283" s="1" customFormat="true" ht="111.75" hidden="false" customHeight="true" outlineLevel="0" collapsed="false">
      <c r="A283" s="82" t="n">
        <f aca="false">A282+1</f>
        <v>35</v>
      </c>
      <c r="B283" s="75"/>
      <c r="C283" s="80"/>
      <c r="D283" s="69" t="s">
        <v>399</v>
      </c>
      <c r="E283" s="123"/>
      <c r="F283" s="51"/>
      <c r="G283" s="63" t="n">
        <v>9785000338841</v>
      </c>
      <c r="H283" s="85" t="n">
        <v>36</v>
      </c>
      <c r="I283" s="65" t="n">
        <f aca="false">ROUND((100-$L$4)/100*H283,1)</f>
        <v>18</v>
      </c>
      <c r="J283" s="86" t="s">
        <v>161</v>
      </c>
      <c r="K283" s="67" t="n">
        <v>50</v>
      </c>
      <c r="L283" s="68"/>
      <c r="M283" s="49" t="n">
        <f aca="false">L283*I283</f>
        <v>0</v>
      </c>
      <c r="N283" s="51" t="n">
        <f aca="false">L283*1.75/50</f>
        <v>0</v>
      </c>
      <c r="O283" s="51" t="n">
        <f aca="false">TRUNC(L283/K283,0)*K283</f>
        <v>0</v>
      </c>
      <c r="P283" s="52" t="n">
        <f aca="false">L283-O283</f>
        <v>0</v>
      </c>
      <c r="R283" s="81"/>
    </row>
    <row r="284" s="132" customFormat="true" ht="111.75" hidden="false" customHeight="true" outlineLevel="0" collapsed="false">
      <c r="A284" s="82" t="n">
        <f aca="false">A283+1</f>
        <v>36</v>
      </c>
      <c r="B284" s="75" t="s">
        <v>400</v>
      </c>
      <c r="C284" s="169" t="s">
        <v>189</v>
      </c>
      <c r="D284" s="69" t="s">
        <v>401</v>
      </c>
      <c r="E284" s="123"/>
      <c r="F284" s="62" t="s">
        <v>402</v>
      </c>
      <c r="G284" s="63" t="n">
        <v>9785000337202</v>
      </c>
      <c r="H284" s="85" t="n">
        <v>36</v>
      </c>
      <c r="I284" s="65" t="n">
        <f aca="false">ROUND((100-$L$4)/100*H284,1)</f>
        <v>18</v>
      </c>
      <c r="J284" s="83" t="s">
        <v>163</v>
      </c>
      <c r="K284" s="67" t="n">
        <v>50</v>
      </c>
      <c r="L284" s="68"/>
      <c r="M284" s="49" t="n">
        <f aca="false">L284*I284</f>
        <v>0</v>
      </c>
      <c r="N284" s="51" t="n">
        <f aca="false">L284*1.75/50</f>
        <v>0</v>
      </c>
      <c r="O284" s="51" t="n">
        <f aca="false">TRUNC(L284/K284,0)*K284</f>
        <v>0</v>
      </c>
      <c r="P284" s="52" t="n">
        <f aca="false">L284-O284</f>
        <v>0</v>
      </c>
      <c r="R284" s="81"/>
    </row>
    <row r="285" s="132" customFormat="true" ht="111.75" hidden="false" customHeight="true" outlineLevel="0" collapsed="false">
      <c r="A285" s="82" t="n">
        <f aca="false">A284+1</f>
        <v>37</v>
      </c>
      <c r="B285" s="75" t="s">
        <v>400</v>
      </c>
      <c r="C285" s="169" t="s">
        <v>189</v>
      </c>
      <c r="D285" s="69" t="s">
        <v>403</v>
      </c>
      <c r="E285" s="123"/>
      <c r="F285" s="62" t="s">
        <v>402</v>
      </c>
      <c r="G285" s="63" t="n">
        <v>9785000337219</v>
      </c>
      <c r="H285" s="85" t="n">
        <v>36</v>
      </c>
      <c r="I285" s="65" t="n">
        <f aca="false">ROUND((100-$L$4)/100*H285,1)</f>
        <v>18</v>
      </c>
      <c r="J285" s="83" t="s">
        <v>163</v>
      </c>
      <c r="K285" s="67" t="n">
        <v>50</v>
      </c>
      <c r="L285" s="68"/>
      <c r="M285" s="49" t="n">
        <f aca="false">L285*I285</f>
        <v>0</v>
      </c>
      <c r="N285" s="51" t="n">
        <f aca="false">L285*1.75/50</f>
        <v>0</v>
      </c>
      <c r="O285" s="51" t="n">
        <f aca="false">TRUNC(L285/K285,0)*K285</f>
        <v>0</v>
      </c>
      <c r="P285" s="52" t="n">
        <f aca="false">L285-O285</f>
        <v>0</v>
      </c>
      <c r="R285" s="51"/>
    </row>
    <row r="286" s="1" customFormat="true" ht="81" hidden="false" customHeight="true" outlineLevel="0" collapsed="false">
      <c r="A286" s="71" t="s">
        <v>404</v>
      </c>
      <c r="B286" s="71"/>
      <c r="C286" s="71"/>
      <c r="D286" s="71"/>
      <c r="E286" s="72"/>
      <c r="F286" s="55" t="s">
        <v>405</v>
      </c>
      <c r="G286" s="55"/>
      <c r="H286" s="55"/>
      <c r="I286" s="55"/>
      <c r="J286" s="55"/>
      <c r="K286" s="55"/>
      <c r="L286" s="186"/>
      <c r="M286" s="49"/>
      <c r="O286" s="51"/>
      <c r="P286" s="52"/>
      <c r="R286" s="51"/>
    </row>
    <row r="287" s="1" customFormat="true" ht="111.75" hidden="false" customHeight="true" outlineLevel="0" collapsed="false">
      <c r="A287" s="82" t="n">
        <v>1</v>
      </c>
      <c r="B287" s="75" t="s">
        <v>406</v>
      </c>
      <c r="C287" s="148"/>
      <c r="D287" s="69" t="s">
        <v>38</v>
      </c>
      <c r="E287" s="123"/>
      <c r="F287" s="62" t="s">
        <v>407</v>
      </c>
      <c r="G287" s="63" t="n">
        <v>9785912829000</v>
      </c>
      <c r="H287" s="64" t="n">
        <v>30</v>
      </c>
      <c r="I287" s="65" t="n">
        <f aca="false">ROUND((100-$L$4)/100*H287,1)</f>
        <v>15</v>
      </c>
      <c r="J287" s="83" t="s">
        <v>104</v>
      </c>
      <c r="K287" s="67" t="n">
        <v>50</v>
      </c>
      <c r="L287" s="114"/>
      <c r="M287" s="49" t="n">
        <f aca="false">L287*I287</f>
        <v>0</v>
      </c>
      <c r="N287" s="51" t="n">
        <f aca="false">L287*1.35/K287</f>
        <v>0</v>
      </c>
      <c r="O287" s="51" t="n">
        <f aca="false">TRUNC(L287/K287,0)*K287</f>
        <v>0</v>
      </c>
      <c r="P287" s="52" t="n">
        <f aca="false">L287-O287</f>
        <v>0</v>
      </c>
      <c r="R287" s="51"/>
    </row>
    <row r="288" s="1" customFormat="true" ht="111.75" hidden="false" customHeight="true" outlineLevel="0" collapsed="false">
      <c r="A288" s="82" t="n">
        <f aca="false">A287+1</f>
        <v>2</v>
      </c>
      <c r="B288" s="75"/>
      <c r="C288" s="189"/>
      <c r="D288" s="69" t="s">
        <v>206</v>
      </c>
      <c r="E288" s="155"/>
      <c r="F288" s="62" t="s">
        <v>407</v>
      </c>
      <c r="G288" s="63" t="n">
        <v>9785912828553</v>
      </c>
      <c r="H288" s="64" t="n">
        <v>30</v>
      </c>
      <c r="I288" s="65" t="n">
        <f aca="false">ROUND((100-$L$4)/100*H288,1)</f>
        <v>15</v>
      </c>
      <c r="J288" s="83" t="s">
        <v>216</v>
      </c>
      <c r="K288" s="67" t="n">
        <v>50</v>
      </c>
      <c r="L288" s="114"/>
      <c r="M288" s="49" t="n">
        <f aca="false">L288*I288</f>
        <v>0</v>
      </c>
      <c r="N288" s="51" t="n">
        <f aca="false">L288*1.35/K288</f>
        <v>0</v>
      </c>
      <c r="O288" s="51" t="n">
        <f aca="false">TRUNC(L288/K288,0)*K288</f>
        <v>0</v>
      </c>
      <c r="P288" s="52" t="n">
        <f aca="false">L288-O288</f>
        <v>0</v>
      </c>
      <c r="R288" s="51"/>
    </row>
    <row r="289" s="1" customFormat="true" ht="111.75" hidden="false" customHeight="true" outlineLevel="0" collapsed="false">
      <c r="A289" s="82" t="n">
        <f aca="false">A288+1</f>
        <v>3</v>
      </c>
      <c r="B289" s="75"/>
      <c r="C289" s="189"/>
      <c r="D289" s="69" t="s">
        <v>240</v>
      </c>
      <c r="E289" s="155"/>
      <c r="F289" s="62" t="s">
        <v>407</v>
      </c>
      <c r="G289" s="63" t="n">
        <v>9785912828560</v>
      </c>
      <c r="H289" s="64" t="n">
        <v>30</v>
      </c>
      <c r="I289" s="65" t="n">
        <f aca="false">ROUND((100-$L$4)/100*H289,1)</f>
        <v>15</v>
      </c>
      <c r="J289" s="83" t="s">
        <v>216</v>
      </c>
      <c r="K289" s="67" t="n">
        <v>50</v>
      </c>
      <c r="L289" s="114"/>
      <c r="M289" s="49" t="n">
        <f aca="false">L289*I289</f>
        <v>0</v>
      </c>
      <c r="N289" s="51" t="n">
        <f aca="false">L289*1.35/K289</f>
        <v>0</v>
      </c>
      <c r="O289" s="51" t="n">
        <f aca="false">TRUNC(L289/K289,0)*K289</f>
        <v>0</v>
      </c>
      <c r="P289" s="52" t="n">
        <f aca="false">L289-O289</f>
        <v>0</v>
      </c>
      <c r="R289" s="51"/>
    </row>
    <row r="290" s="1" customFormat="true" ht="111.75" hidden="false" customHeight="true" outlineLevel="0" collapsed="false">
      <c r="A290" s="82" t="n">
        <f aca="false">A289+1</f>
        <v>4</v>
      </c>
      <c r="B290" s="75" t="s">
        <v>406</v>
      </c>
      <c r="C290" s="148"/>
      <c r="D290" s="69" t="s">
        <v>408</v>
      </c>
      <c r="E290" s="155"/>
      <c r="F290" s="62" t="s">
        <v>407</v>
      </c>
      <c r="G290" s="63" t="n">
        <v>9785912829017</v>
      </c>
      <c r="H290" s="64" t="n">
        <v>30</v>
      </c>
      <c r="I290" s="65" t="n">
        <f aca="false">ROUND((100-$L$4)/100*H290,1)</f>
        <v>15</v>
      </c>
      <c r="J290" s="83" t="s">
        <v>104</v>
      </c>
      <c r="K290" s="67" t="n">
        <v>50</v>
      </c>
      <c r="L290" s="114"/>
      <c r="M290" s="49" t="n">
        <f aca="false">L290*I290</f>
        <v>0</v>
      </c>
      <c r="N290" s="51" t="n">
        <f aca="false">L290*1.35/K290</f>
        <v>0</v>
      </c>
      <c r="O290" s="51" t="n">
        <f aca="false">TRUNC(L290/K290,0)*K290</f>
        <v>0</v>
      </c>
      <c r="P290" s="52" t="n">
        <f aca="false">L290-O290</f>
        <v>0</v>
      </c>
      <c r="R290" s="51"/>
    </row>
    <row r="291" s="1" customFormat="true" ht="111.75" hidden="false" customHeight="true" outlineLevel="0" collapsed="false">
      <c r="A291" s="82" t="n">
        <f aca="false">A290+1</f>
        <v>5</v>
      </c>
      <c r="B291" s="75" t="s">
        <v>406</v>
      </c>
      <c r="C291" s="197"/>
      <c r="D291" s="69" t="s">
        <v>409</v>
      </c>
      <c r="E291" s="155"/>
      <c r="F291" s="62" t="s">
        <v>407</v>
      </c>
      <c r="G291" s="63" t="n">
        <v>9785912828997</v>
      </c>
      <c r="H291" s="64" t="n">
        <v>30</v>
      </c>
      <c r="I291" s="65" t="n">
        <f aca="false">ROUND((100-$L$4)/100*H291,1)</f>
        <v>15</v>
      </c>
      <c r="J291" s="83" t="s">
        <v>104</v>
      </c>
      <c r="K291" s="67" t="n">
        <v>50</v>
      </c>
      <c r="L291" s="198"/>
      <c r="M291" s="49" t="n">
        <f aca="false">L291*I291</f>
        <v>0</v>
      </c>
      <c r="N291" s="51" t="n">
        <f aca="false">L291*1.35/K291</f>
        <v>0</v>
      </c>
      <c r="O291" s="51" t="n">
        <f aca="false">TRUNC(L291/K291,0)*K291</f>
        <v>0</v>
      </c>
      <c r="P291" s="52" t="n">
        <f aca="false">L291-O291</f>
        <v>0</v>
      </c>
      <c r="R291" s="51"/>
    </row>
    <row r="292" s="1" customFormat="true" ht="111.75" hidden="false" customHeight="true" outlineLevel="0" collapsed="false">
      <c r="A292" s="82" t="n">
        <f aca="false">A291+1</f>
        <v>6</v>
      </c>
      <c r="B292" s="75"/>
      <c r="C292" s="189"/>
      <c r="D292" s="69" t="s">
        <v>241</v>
      </c>
      <c r="E292" s="123"/>
      <c r="F292" s="199" t="s">
        <v>407</v>
      </c>
      <c r="G292" s="63" t="n">
        <v>9785912828577</v>
      </c>
      <c r="H292" s="64" t="n">
        <v>30</v>
      </c>
      <c r="I292" s="65" t="n">
        <f aca="false">ROUND((100-$L$4)/100*H292,1)</f>
        <v>15</v>
      </c>
      <c r="J292" s="83" t="s">
        <v>216</v>
      </c>
      <c r="K292" s="67" t="n">
        <v>50</v>
      </c>
      <c r="L292" s="114"/>
      <c r="M292" s="49" t="n">
        <f aca="false">L292*I292</f>
        <v>0</v>
      </c>
      <c r="N292" s="51" t="n">
        <f aca="false">L292*1.35/K292</f>
        <v>0</v>
      </c>
      <c r="O292" s="51" t="n">
        <f aca="false">TRUNC(L292/K292,0)*K292</f>
        <v>0</v>
      </c>
      <c r="P292" s="52" t="n">
        <f aca="false">L292-O292</f>
        <v>0</v>
      </c>
      <c r="R292" s="51"/>
    </row>
    <row r="293" s="1" customFormat="true" ht="111.75" hidden="false" customHeight="true" outlineLevel="0" collapsed="false">
      <c r="A293" s="82" t="n">
        <f aca="false">A292+1</f>
        <v>7</v>
      </c>
      <c r="B293" s="75" t="s">
        <v>406</v>
      </c>
      <c r="C293" s="148"/>
      <c r="D293" s="69" t="s">
        <v>410</v>
      </c>
      <c r="E293" s="123"/>
      <c r="F293" s="199" t="s">
        <v>407</v>
      </c>
      <c r="G293" s="63" t="n">
        <v>9785912829024</v>
      </c>
      <c r="H293" s="64" t="n">
        <v>30</v>
      </c>
      <c r="I293" s="65" t="n">
        <f aca="false">ROUND((100-$L$4)/100*H293,1)</f>
        <v>15</v>
      </c>
      <c r="J293" s="83" t="s">
        <v>104</v>
      </c>
      <c r="K293" s="67" t="n">
        <v>50</v>
      </c>
      <c r="L293" s="114"/>
      <c r="M293" s="49" t="n">
        <f aca="false">L293*I293</f>
        <v>0</v>
      </c>
      <c r="N293" s="51" t="n">
        <f aca="false">L293*1.35/K293</f>
        <v>0</v>
      </c>
      <c r="O293" s="51" t="n">
        <f aca="false">TRUNC(L293/K293,0)*K293</f>
        <v>0</v>
      </c>
      <c r="P293" s="52" t="n">
        <f aca="false">L293-O293</f>
        <v>0</v>
      </c>
      <c r="R293" s="51"/>
    </row>
    <row r="294" s="1" customFormat="true" ht="111.75" hidden="false" customHeight="true" outlineLevel="0" collapsed="false">
      <c r="A294" s="82" t="n">
        <f aca="false">A293+1</f>
        <v>8</v>
      </c>
      <c r="B294" s="75" t="s">
        <v>406</v>
      </c>
      <c r="C294" s="169" t="s">
        <v>189</v>
      </c>
      <c r="D294" s="69" t="s">
        <v>411</v>
      </c>
      <c r="E294" s="155"/>
      <c r="F294" s="199" t="s">
        <v>407</v>
      </c>
      <c r="G294" s="63" t="n">
        <v>9785912828645</v>
      </c>
      <c r="H294" s="64" t="n">
        <v>30</v>
      </c>
      <c r="I294" s="65" t="n">
        <f aca="false">ROUND((100-$L$4)/100*H294,1)</f>
        <v>15</v>
      </c>
      <c r="J294" s="83" t="s">
        <v>199</v>
      </c>
      <c r="K294" s="67" t="n">
        <v>50</v>
      </c>
      <c r="L294" s="114"/>
      <c r="M294" s="49" t="n">
        <f aca="false">L294*I294</f>
        <v>0</v>
      </c>
      <c r="N294" s="51" t="n">
        <f aca="false">L294*1.35/K294</f>
        <v>0</v>
      </c>
      <c r="O294" s="51" t="n">
        <f aca="false">TRUNC(L294/K294,0)*K294</f>
        <v>0</v>
      </c>
      <c r="P294" s="52" t="n">
        <f aca="false">L294-O294</f>
        <v>0</v>
      </c>
      <c r="R294" s="51"/>
    </row>
    <row r="295" s="1" customFormat="true" ht="111.75" hidden="false" customHeight="true" outlineLevel="0" collapsed="false">
      <c r="A295" s="82" t="n">
        <f aca="false">A294+1</f>
        <v>9</v>
      </c>
      <c r="B295" s="75" t="s">
        <v>406</v>
      </c>
      <c r="C295" s="169" t="s">
        <v>189</v>
      </c>
      <c r="D295" s="69" t="s">
        <v>412</v>
      </c>
      <c r="E295" s="123"/>
      <c r="F295" s="199" t="s">
        <v>407</v>
      </c>
      <c r="G295" s="63" t="n">
        <v>9785912828652</v>
      </c>
      <c r="H295" s="64" t="n">
        <v>30</v>
      </c>
      <c r="I295" s="65" t="n">
        <f aca="false">ROUND((100-$L$4)/100*H295,1)</f>
        <v>15</v>
      </c>
      <c r="J295" s="83" t="s">
        <v>199</v>
      </c>
      <c r="K295" s="67" t="n">
        <v>50</v>
      </c>
      <c r="L295" s="114"/>
      <c r="M295" s="49" t="n">
        <f aca="false">L295*I295</f>
        <v>0</v>
      </c>
      <c r="N295" s="51" t="n">
        <f aca="false">L295*1.35/K295</f>
        <v>0</v>
      </c>
      <c r="O295" s="51" t="n">
        <f aca="false">TRUNC(L295/K295,0)*K295</f>
        <v>0</v>
      </c>
      <c r="P295" s="52" t="n">
        <f aca="false">L295-O295</f>
        <v>0</v>
      </c>
      <c r="R295" s="51"/>
    </row>
    <row r="296" s="1" customFormat="true" ht="111.75" hidden="false" customHeight="true" outlineLevel="0" collapsed="false">
      <c r="A296" s="82" t="n">
        <f aca="false">A295+1</f>
        <v>10</v>
      </c>
      <c r="B296" s="75" t="s">
        <v>406</v>
      </c>
      <c r="C296" s="148"/>
      <c r="D296" s="69" t="s">
        <v>413</v>
      </c>
      <c r="E296" s="155"/>
      <c r="F296" s="62" t="s">
        <v>407</v>
      </c>
      <c r="G296" s="63" t="n">
        <v>9785912829031</v>
      </c>
      <c r="H296" s="64" t="n">
        <v>30</v>
      </c>
      <c r="I296" s="65" t="n">
        <f aca="false">ROUND((100-$L$4)/100*H296,1)</f>
        <v>15</v>
      </c>
      <c r="J296" s="83" t="s">
        <v>104</v>
      </c>
      <c r="K296" s="67" t="n">
        <v>50</v>
      </c>
      <c r="L296" s="114"/>
      <c r="M296" s="49" t="n">
        <f aca="false">L296*I296</f>
        <v>0</v>
      </c>
      <c r="N296" s="51" t="n">
        <f aca="false">L296*1.35/K296</f>
        <v>0</v>
      </c>
      <c r="O296" s="51" t="n">
        <f aca="false">TRUNC(L296/K296,0)*K296</f>
        <v>0</v>
      </c>
      <c r="P296" s="52" t="n">
        <f aca="false">L296-O296</f>
        <v>0</v>
      </c>
      <c r="R296" s="51"/>
    </row>
    <row r="297" s="1" customFormat="true" ht="111.75" hidden="false" customHeight="true" outlineLevel="0" collapsed="false">
      <c r="A297" s="82" t="n">
        <f aca="false">A296+1</f>
        <v>11</v>
      </c>
      <c r="B297" s="75"/>
      <c r="C297" s="80"/>
      <c r="D297" s="69" t="s">
        <v>51</v>
      </c>
      <c r="E297" s="123"/>
      <c r="F297" s="62" t="s">
        <v>407</v>
      </c>
      <c r="G297" s="63" t="n">
        <v>9785000337301</v>
      </c>
      <c r="H297" s="64" t="n">
        <v>30</v>
      </c>
      <c r="I297" s="65" t="n">
        <f aca="false">ROUND((100-$L$4)/100*H297,1)</f>
        <v>15</v>
      </c>
      <c r="J297" s="83" t="s">
        <v>216</v>
      </c>
      <c r="K297" s="67" t="n">
        <v>50</v>
      </c>
      <c r="L297" s="114"/>
      <c r="M297" s="49" t="n">
        <f aca="false">L297*I297</f>
        <v>0</v>
      </c>
      <c r="N297" s="51" t="n">
        <f aca="false">L297*1.35/K297</f>
        <v>0</v>
      </c>
      <c r="O297" s="51" t="n">
        <f aca="false">TRUNC(L297/K297,0)*K297</f>
        <v>0</v>
      </c>
      <c r="P297" s="52" t="n">
        <f aca="false">L297-O297</f>
        <v>0</v>
      </c>
      <c r="R297" s="51"/>
    </row>
    <row r="298" s="1" customFormat="true" ht="111.75" hidden="false" customHeight="true" outlineLevel="0" collapsed="false">
      <c r="A298" s="82" t="n">
        <f aca="false">A297+1</f>
        <v>12</v>
      </c>
      <c r="B298" s="75" t="s">
        <v>406</v>
      </c>
      <c r="C298" s="148"/>
      <c r="D298" s="69" t="s">
        <v>414</v>
      </c>
      <c r="E298" s="123"/>
      <c r="F298" s="62" t="s">
        <v>407</v>
      </c>
      <c r="G298" s="63" t="n">
        <v>9785912829048</v>
      </c>
      <c r="H298" s="64" t="n">
        <v>30</v>
      </c>
      <c r="I298" s="65" t="n">
        <f aca="false">ROUND((100-$L$4)/100*H298,1)</f>
        <v>15</v>
      </c>
      <c r="J298" s="83" t="s">
        <v>104</v>
      </c>
      <c r="K298" s="67" t="n">
        <v>50</v>
      </c>
      <c r="L298" s="114"/>
      <c r="M298" s="49" t="n">
        <f aca="false">L298*I298</f>
        <v>0</v>
      </c>
      <c r="N298" s="51" t="n">
        <f aca="false">L298*1.35/K298</f>
        <v>0</v>
      </c>
      <c r="O298" s="51" t="n">
        <f aca="false">TRUNC(L298/K298,0)*K298</f>
        <v>0</v>
      </c>
      <c r="P298" s="52" t="n">
        <f aca="false">L298-O298</f>
        <v>0</v>
      </c>
      <c r="R298" s="51"/>
    </row>
    <row r="299" s="1" customFormat="true" ht="111.75" hidden="false" customHeight="true" outlineLevel="0" collapsed="false">
      <c r="A299" s="82" t="n">
        <f aca="false">A298+1</f>
        <v>13</v>
      </c>
      <c r="B299" s="75" t="s">
        <v>406</v>
      </c>
      <c r="C299" s="169" t="s">
        <v>189</v>
      </c>
      <c r="D299" s="69" t="s">
        <v>415</v>
      </c>
      <c r="E299" s="123"/>
      <c r="F299" s="199" t="s">
        <v>407</v>
      </c>
      <c r="G299" s="63" t="n">
        <v>9785912828638</v>
      </c>
      <c r="H299" s="64" t="n">
        <v>30</v>
      </c>
      <c r="I299" s="65" t="n">
        <f aca="false">ROUND((100-$L$4)/100*H299,1)</f>
        <v>15</v>
      </c>
      <c r="J299" s="83" t="s">
        <v>199</v>
      </c>
      <c r="K299" s="67" t="n">
        <v>50</v>
      </c>
      <c r="L299" s="114"/>
      <c r="M299" s="49" t="n">
        <f aca="false">L299*I299</f>
        <v>0</v>
      </c>
      <c r="N299" s="51" t="n">
        <f aca="false">L299*1.35/K299</f>
        <v>0</v>
      </c>
      <c r="O299" s="51" t="n">
        <f aca="false">TRUNC(L299/K299,0)*K299</f>
        <v>0</v>
      </c>
      <c r="P299" s="52" t="n">
        <f aca="false">L299-O299</f>
        <v>0</v>
      </c>
      <c r="R299" s="51"/>
    </row>
    <row r="300" s="1" customFormat="true" ht="111.75" hidden="false" customHeight="true" outlineLevel="0" collapsed="false">
      <c r="A300" s="82" t="n">
        <f aca="false">A299+1</f>
        <v>14</v>
      </c>
      <c r="B300" s="75" t="s">
        <v>406</v>
      </c>
      <c r="C300" s="169" t="s">
        <v>189</v>
      </c>
      <c r="D300" s="69" t="s">
        <v>416</v>
      </c>
      <c r="E300" s="156"/>
      <c r="F300" s="199" t="s">
        <v>407</v>
      </c>
      <c r="G300" s="63" t="n">
        <v>9785912828584</v>
      </c>
      <c r="H300" s="64" t="n">
        <v>30</v>
      </c>
      <c r="I300" s="65" t="n">
        <f aca="false">ROUND((100-$L$4)/100*H300,1)</f>
        <v>15</v>
      </c>
      <c r="J300" s="83" t="s">
        <v>199</v>
      </c>
      <c r="K300" s="67" t="n">
        <v>50</v>
      </c>
      <c r="L300" s="114"/>
      <c r="M300" s="49" t="n">
        <f aca="false">L300*I300</f>
        <v>0</v>
      </c>
      <c r="N300" s="51" t="n">
        <f aca="false">L300*1.35/K300</f>
        <v>0</v>
      </c>
      <c r="O300" s="51" t="n">
        <f aca="false">TRUNC(L300/K300,0)*K300</f>
        <v>0</v>
      </c>
      <c r="P300" s="52" t="n">
        <f aca="false">L300-O300</f>
        <v>0</v>
      </c>
      <c r="R300" s="81"/>
    </row>
    <row r="301" s="132" customFormat="true" ht="111.75" hidden="false" customHeight="true" outlineLevel="0" collapsed="false">
      <c r="A301" s="82" t="n">
        <f aca="false">A300+1</f>
        <v>15</v>
      </c>
      <c r="B301" s="75" t="s">
        <v>406</v>
      </c>
      <c r="C301" s="148"/>
      <c r="D301" s="69" t="s">
        <v>246</v>
      </c>
      <c r="E301" s="155"/>
      <c r="F301" s="199" t="s">
        <v>407</v>
      </c>
      <c r="G301" s="63" t="n">
        <v>9785912829055</v>
      </c>
      <c r="H301" s="64" t="n">
        <v>30</v>
      </c>
      <c r="I301" s="65" t="n">
        <f aca="false">ROUND((100-$L$4)/100*H301,1)</f>
        <v>15</v>
      </c>
      <c r="J301" s="83" t="s">
        <v>104</v>
      </c>
      <c r="K301" s="67" t="n">
        <v>50</v>
      </c>
      <c r="L301" s="114"/>
      <c r="M301" s="49" t="n">
        <f aca="false">L301*I301</f>
        <v>0</v>
      </c>
      <c r="N301" s="51" t="n">
        <f aca="false">L301*1.35/K301</f>
        <v>0</v>
      </c>
      <c r="O301" s="51" t="n">
        <f aca="false">TRUNC(L301/K301,0)*K301</f>
        <v>0</v>
      </c>
      <c r="P301" s="52" t="n">
        <f aca="false">L301-O301</f>
        <v>0</v>
      </c>
      <c r="R301" s="81"/>
    </row>
    <row r="302" s="132" customFormat="true" ht="111.75" hidden="false" customHeight="true" outlineLevel="0" collapsed="false">
      <c r="A302" s="82" t="n">
        <f aca="false">A301+1</f>
        <v>16</v>
      </c>
      <c r="B302" s="75" t="s">
        <v>406</v>
      </c>
      <c r="C302" s="148"/>
      <c r="D302" s="69" t="s">
        <v>417</v>
      </c>
      <c r="E302" s="155"/>
      <c r="F302" s="199" t="s">
        <v>407</v>
      </c>
      <c r="G302" s="63" t="n">
        <v>9785912829062</v>
      </c>
      <c r="H302" s="64" t="n">
        <v>30</v>
      </c>
      <c r="I302" s="65" t="n">
        <f aca="false">ROUND((100-$L$4)/100*H302,1)</f>
        <v>15</v>
      </c>
      <c r="J302" s="83" t="s">
        <v>104</v>
      </c>
      <c r="K302" s="67" t="n">
        <v>50</v>
      </c>
      <c r="L302" s="114"/>
      <c r="M302" s="49" t="n">
        <f aca="false">L302*I302</f>
        <v>0</v>
      </c>
      <c r="N302" s="51" t="n">
        <f aca="false">L302*1.35/K302</f>
        <v>0</v>
      </c>
      <c r="O302" s="51" t="n">
        <f aca="false">TRUNC(L302/K302,0)*K302</f>
        <v>0</v>
      </c>
      <c r="P302" s="52" t="n">
        <f aca="false">L302-O302</f>
        <v>0</v>
      </c>
      <c r="R302" s="51"/>
    </row>
    <row r="303" s="1" customFormat="true" ht="57.75" hidden="false" customHeight="true" outlineLevel="0" collapsed="false">
      <c r="A303" s="71" t="s">
        <v>66</v>
      </c>
      <c r="B303" s="71"/>
      <c r="C303" s="71"/>
      <c r="D303" s="71"/>
      <c r="F303" s="55" t="s">
        <v>418</v>
      </c>
      <c r="G303" s="55"/>
      <c r="H303" s="55"/>
      <c r="I303" s="55"/>
      <c r="J303" s="55"/>
      <c r="K303" s="55"/>
      <c r="L303" s="186"/>
      <c r="M303" s="49"/>
      <c r="N303" s="51"/>
      <c r="O303" s="51"/>
      <c r="P303" s="52"/>
      <c r="R303" s="53" t="s">
        <v>419</v>
      </c>
    </row>
    <row r="304" s="1" customFormat="true" ht="27" hidden="false" customHeight="true" outlineLevel="0" collapsed="false">
      <c r="A304" s="71"/>
      <c r="B304" s="184"/>
      <c r="C304" s="196" t="s">
        <v>420</v>
      </c>
      <c r="D304" s="196"/>
      <c r="E304" s="72"/>
      <c r="F304" s="200"/>
      <c r="G304" s="200"/>
      <c r="H304" s="200"/>
      <c r="I304" s="200"/>
      <c r="J304" s="200"/>
      <c r="K304" s="55"/>
      <c r="L304" s="186"/>
      <c r="M304" s="49"/>
      <c r="O304" s="51"/>
      <c r="P304" s="51"/>
      <c r="R304" s="53" t="s">
        <v>419</v>
      </c>
    </row>
    <row r="305" s="1" customFormat="true" ht="111.75" hidden="false" customHeight="true" outlineLevel="0" collapsed="false">
      <c r="A305" s="82" t="n">
        <v>1</v>
      </c>
      <c r="B305" s="75"/>
      <c r="C305" s="169" t="s">
        <v>189</v>
      </c>
      <c r="D305" s="69" t="s">
        <v>421</v>
      </c>
      <c r="E305" s="61" t="s">
        <v>28</v>
      </c>
      <c r="F305" s="201" t="s">
        <v>319</v>
      </c>
      <c r="G305" s="63" t="n">
        <v>9785912828706</v>
      </c>
      <c r="H305" s="64" t="n">
        <v>26</v>
      </c>
      <c r="I305" s="65" t="n">
        <f aca="false">ROUND((100-$L$4)/100*H305,1)</f>
        <v>13</v>
      </c>
      <c r="J305" s="83" t="s">
        <v>155</v>
      </c>
      <c r="K305" s="67" t="n">
        <v>100</v>
      </c>
      <c r="L305" s="68"/>
      <c r="M305" s="49" t="n">
        <f aca="false">L305*I305</f>
        <v>0</v>
      </c>
      <c r="N305" s="51" t="n">
        <f aca="false">L305*2.2/100</f>
        <v>0</v>
      </c>
      <c r="O305" s="51" t="n">
        <f aca="false">TRUNC(L305/K305,0)*K305</f>
        <v>0</v>
      </c>
      <c r="P305" s="52" t="n">
        <f aca="false">L305-O305</f>
        <v>0</v>
      </c>
      <c r="R305" s="53" t="s">
        <v>419</v>
      </c>
    </row>
    <row r="306" s="1" customFormat="true" ht="111.75" hidden="false" customHeight="true" outlineLevel="0" collapsed="false">
      <c r="A306" s="82" t="n">
        <f aca="false">A305+1</f>
        <v>2</v>
      </c>
      <c r="B306" s="75" t="s">
        <v>67</v>
      </c>
      <c r="C306" s="169" t="s">
        <v>189</v>
      </c>
      <c r="D306" s="69" t="s">
        <v>422</v>
      </c>
      <c r="E306" s="61" t="s">
        <v>28</v>
      </c>
      <c r="F306" s="201" t="s">
        <v>319</v>
      </c>
      <c r="G306" s="63" t="n">
        <v>9785912828683</v>
      </c>
      <c r="H306" s="64" t="n">
        <v>26</v>
      </c>
      <c r="I306" s="65" t="n">
        <f aca="false">ROUND((100-$L$4)/100*H306,1)</f>
        <v>13</v>
      </c>
      <c r="J306" s="83" t="s">
        <v>163</v>
      </c>
      <c r="K306" s="67" t="n">
        <v>100</v>
      </c>
      <c r="L306" s="68"/>
      <c r="M306" s="49" t="n">
        <f aca="false">L306*I306</f>
        <v>0</v>
      </c>
      <c r="N306" s="51" t="n">
        <f aca="false">L306*2.2/100</f>
        <v>0</v>
      </c>
      <c r="O306" s="51" t="n">
        <f aca="false">TRUNC(L306/K306,0)*K306</f>
        <v>0</v>
      </c>
      <c r="P306" s="52" t="n">
        <f aca="false">L306-O306</f>
        <v>0</v>
      </c>
      <c r="R306" s="51"/>
    </row>
    <row r="307" s="1" customFormat="true" ht="111.75" hidden="false" customHeight="true" outlineLevel="0" collapsed="false">
      <c r="A307" s="82" t="n">
        <f aca="false">A306+1</f>
        <v>3</v>
      </c>
      <c r="B307" s="75" t="s">
        <v>67</v>
      </c>
      <c r="C307" s="169" t="s">
        <v>189</v>
      </c>
      <c r="D307" s="69" t="s">
        <v>423</v>
      </c>
      <c r="E307" s="61" t="s">
        <v>28</v>
      </c>
      <c r="F307" s="201" t="s">
        <v>319</v>
      </c>
      <c r="G307" s="63" t="n">
        <v>9785912828690</v>
      </c>
      <c r="H307" s="64" t="n">
        <v>26</v>
      </c>
      <c r="I307" s="65" t="n">
        <f aca="false">ROUND((100-$L$4)/100*H307,1)</f>
        <v>13</v>
      </c>
      <c r="J307" s="83" t="s">
        <v>199</v>
      </c>
      <c r="K307" s="67" t="n">
        <v>100</v>
      </c>
      <c r="L307" s="68"/>
      <c r="M307" s="49" t="n">
        <f aca="false">L307*I307</f>
        <v>0</v>
      </c>
      <c r="N307" s="51" t="n">
        <f aca="false">L307*2.2/100</f>
        <v>0</v>
      </c>
      <c r="O307" s="51" t="n">
        <f aca="false">TRUNC(L307/K307,0)*K307</f>
        <v>0</v>
      </c>
      <c r="P307" s="52" t="n">
        <f aca="false">L307-O307</f>
        <v>0</v>
      </c>
      <c r="R307" s="53" t="s">
        <v>419</v>
      </c>
    </row>
    <row r="308" s="1" customFormat="true" ht="111.75" hidden="false" customHeight="true" outlineLevel="0" collapsed="false">
      <c r="A308" s="82" t="n">
        <f aca="false">A307+1</f>
        <v>4</v>
      </c>
      <c r="B308" s="75" t="s">
        <v>67</v>
      </c>
      <c r="C308" s="169" t="s">
        <v>189</v>
      </c>
      <c r="D308" s="69" t="s">
        <v>370</v>
      </c>
      <c r="E308" s="61" t="s">
        <v>28</v>
      </c>
      <c r="F308" s="201" t="s">
        <v>319</v>
      </c>
      <c r="G308" s="63" t="n">
        <v>9785000337059</v>
      </c>
      <c r="H308" s="64" t="n">
        <v>26</v>
      </c>
      <c r="I308" s="65" t="n">
        <f aca="false">ROUND((100-$L$4)/100*H308,1)</f>
        <v>13</v>
      </c>
      <c r="J308" s="83" t="s">
        <v>199</v>
      </c>
      <c r="K308" s="67" t="n">
        <v>100</v>
      </c>
      <c r="L308" s="68"/>
      <c r="M308" s="49" t="n">
        <f aca="false">L308*I308</f>
        <v>0</v>
      </c>
      <c r="N308" s="51" t="n">
        <f aca="false">L308*2.2/100</f>
        <v>0</v>
      </c>
      <c r="O308" s="51" t="n">
        <f aca="false">TRUNC(L308/K308,0)*K308</f>
        <v>0</v>
      </c>
      <c r="P308" s="52" t="n">
        <f aca="false">L308-O308</f>
        <v>0</v>
      </c>
      <c r="R308" s="53" t="s">
        <v>419</v>
      </c>
    </row>
    <row r="309" s="1" customFormat="true" ht="111.75" hidden="false" customHeight="true" outlineLevel="0" collapsed="false">
      <c r="A309" s="82" t="n">
        <f aca="false">A308+1</f>
        <v>5</v>
      </c>
      <c r="B309" s="75" t="s">
        <v>67</v>
      </c>
      <c r="C309" s="169" t="s">
        <v>189</v>
      </c>
      <c r="D309" s="69" t="s">
        <v>424</v>
      </c>
      <c r="E309" s="61" t="s">
        <v>28</v>
      </c>
      <c r="F309" s="201" t="s">
        <v>319</v>
      </c>
      <c r="G309" s="63" t="n">
        <v>9785000335031</v>
      </c>
      <c r="H309" s="64" t="n">
        <v>26</v>
      </c>
      <c r="I309" s="65" t="n">
        <f aca="false">ROUND((100-$L$4)/100*H309,1)</f>
        <v>13</v>
      </c>
      <c r="J309" s="83" t="s">
        <v>163</v>
      </c>
      <c r="K309" s="67" t="n">
        <v>100</v>
      </c>
      <c r="L309" s="68"/>
      <c r="M309" s="49" t="n">
        <f aca="false">L309*I309</f>
        <v>0</v>
      </c>
      <c r="N309" s="51" t="n">
        <f aca="false">L309*2.2/100</f>
        <v>0</v>
      </c>
      <c r="O309" s="51" t="n">
        <f aca="false">TRUNC(L309/K309,0)*K309</f>
        <v>0</v>
      </c>
      <c r="P309" s="52" t="n">
        <f aca="false">L309-O309</f>
        <v>0</v>
      </c>
      <c r="R309" s="53" t="s">
        <v>419</v>
      </c>
    </row>
    <row r="310" s="1" customFormat="true" ht="111.75" hidden="false" customHeight="true" outlineLevel="0" collapsed="false">
      <c r="A310" s="82" t="n">
        <f aca="false">A309+1</f>
        <v>6</v>
      </c>
      <c r="B310" s="75" t="s">
        <v>67</v>
      </c>
      <c r="C310" s="169" t="s">
        <v>189</v>
      </c>
      <c r="D310" s="69" t="s">
        <v>340</v>
      </c>
      <c r="E310" s="61" t="s">
        <v>28</v>
      </c>
      <c r="F310" s="201" t="s">
        <v>319</v>
      </c>
      <c r="G310" s="63" t="n">
        <v>9785912828676</v>
      </c>
      <c r="H310" s="64" t="n">
        <v>26</v>
      </c>
      <c r="I310" s="65" t="n">
        <f aca="false">ROUND((100-$L$4)/100*H310,1)</f>
        <v>13</v>
      </c>
      <c r="J310" s="83" t="s">
        <v>163</v>
      </c>
      <c r="K310" s="67" t="n">
        <v>100</v>
      </c>
      <c r="L310" s="68"/>
      <c r="M310" s="49" t="n">
        <f aca="false">L310*I310</f>
        <v>0</v>
      </c>
      <c r="N310" s="51" t="n">
        <f aca="false">L310*2.2/100</f>
        <v>0</v>
      </c>
      <c r="O310" s="51" t="n">
        <f aca="false">TRUNC(L310/K310,0)*K310</f>
        <v>0</v>
      </c>
      <c r="P310" s="52" t="n">
        <f aca="false">L310-O310</f>
        <v>0</v>
      </c>
      <c r="R310" s="53"/>
    </row>
    <row r="311" s="1" customFormat="true" ht="111.75" hidden="false" customHeight="true" outlineLevel="0" collapsed="false">
      <c r="A311" s="82" t="n">
        <f aca="false">A310+1</f>
        <v>7</v>
      </c>
      <c r="B311" s="75" t="s">
        <v>67</v>
      </c>
      <c r="C311" s="169" t="s">
        <v>189</v>
      </c>
      <c r="D311" s="69" t="s">
        <v>425</v>
      </c>
      <c r="E311" s="61" t="s">
        <v>28</v>
      </c>
      <c r="F311" s="201" t="s">
        <v>319</v>
      </c>
      <c r="G311" s="63" t="n">
        <v>9785912824432</v>
      </c>
      <c r="H311" s="64" t="n">
        <v>26</v>
      </c>
      <c r="I311" s="65" t="n">
        <f aca="false">ROUND((100-$L$4)/100*H311,1)</f>
        <v>13</v>
      </c>
      <c r="J311" s="83" t="s">
        <v>104</v>
      </c>
      <c r="K311" s="67" t="n">
        <v>100</v>
      </c>
      <c r="L311" s="68"/>
      <c r="M311" s="49" t="n">
        <f aca="false">L311*I311</f>
        <v>0</v>
      </c>
      <c r="N311" s="51" t="n">
        <f aca="false">L311*2.2/100</f>
        <v>0</v>
      </c>
      <c r="O311" s="51" t="n">
        <f aca="false">TRUNC(L311/K311,0)*K311</f>
        <v>0</v>
      </c>
      <c r="P311" s="52" t="n">
        <f aca="false">L311-O311</f>
        <v>0</v>
      </c>
      <c r="R311" s="51"/>
    </row>
    <row r="312" s="1" customFormat="true" ht="32.25" hidden="false" customHeight="true" outlineLevel="0" collapsed="false">
      <c r="A312" s="71"/>
      <c r="B312" s="184"/>
      <c r="C312" s="196" t="s">
        <v>375</v>
      </c>
      <c r="D312" s="196"/>
      <c r="E312" s="72"/>
      <c r="F312" s="202" t="s">
        <v>418</v>
      </c>
      <c r="G312" s="202"/>
      <c r="H312" s="202"/>
      <c r="I312" s="202"/>
      <c r="J312" s="202"/>
      <c r="K312" s="202"/>
      <c r="L312" s="186"/>
      <c r="M312" s="49"/>
      <c r="O312" s="51"/>
      <c r="P312" s="52"/>
      <c r="R312" s="51"/>
    </row>
    <row r="313" s="1" customFormat="true" ht="111.75" hidden="false" customHeight="true" outlineLevel="0" collapsed="false">
      <c r="A313" s="82" t="n">
        <f aca="false">A311+1</f>
        <v>8</v>
      </c>
      <c r="B313" s="75" t="s">
        <v>67</v>
      </c>
      <c r="C313" s="169" t="s">
        <v>189</v>
      </c>
      <c r="D313" s="69" t="s">
        <v>44</v>
      </c>
      <c r="E313" s="61" t="s">
        <v>28</v>
      </c>
      <c r="F313" s="62"/>
      <c r="G313" s="63" t="n">
        <v>9785912827341</v>
      </c>
      <c r="H313" s="64" t="n">
        <v>26</v>
      </c>
      <c r="I313" s="65" t="n">
        <f aca="false">ROUND((100-$L$4)/100*H313,1)</f>
        <v>13</v>
      </c>
      <c r="J313" s="83" t="s">
        <v>161</v>
      </c>
      <c r="K313" s="67" t="n">
        <v>100</v>
      </c>
      <c r="L313" s="68"/>
      <c r="M313" s="49" t="n">
        <f aca="false">L313*I313</f>
        <v>0</v>
      </c>
      <c r="N313" s="51" t="n">
        <f aca="false">L313*2.2/100</f>
        <v>0</v>
      </c>
      <c r="O313" s="51" t="n">
        <f aca="false">TRUNC(L313/K313,0)*K313</f>
        <v>0</v>
      </c>
      <c r="P313" s="52" t="n">
        <f aca="false">L313-O313</f>
        <v>0</v>
      </c>
      <c r="R313" s="51"/>
    </row>
    <row r="314" s="1" customFormat="true" ht="111.75" hidden="false" customHeight="true" outlineLevel="0" collapsed="false">
      <c r="A314" s="82" t="n">
        <f aca="false">A313+1</f>
        <v>9</v>
      </c>
      <c r="B314" s="75"/>
      <c r="C314" s="169" t="s">
        <v>189</v>
      </c>
      <c r="D314" s="69" t="s">
        <v>426</v>
      </c>
      <c r="E314" s="123"/>
      <c r="F314" s="203"/>
      <c r="G314" s="63" t="n">
        <v>9785912827167</v>
      </c>
      <c r="H314" s="64" t="n">
        <v>26</v>
      </c>
      <c r="I314" s="65" t="n">
        <f aca="false">ROUND((100-$L$4)/100*H314,1)</f>
        <v>13</v>
      </c>
      <c r="J314" s="83" t="s">
        <v>161</v>
      </c>
      <c r="K314" s="67" t="n">
        <v>100</v>
      </c>
      <c r="L314" s="68"/>
      <c r="M314" s="49" t="n">
        <f aca="false">L314*I314</f>
        <v>0</v>
      </c>
      <c r="N314" s="51" t="n">
        <f aca="false">L314*2.2/100</f>
        <v>0</v>
      </c>
      <c r="O314" s="51" t="n">
        <f aca="false">TRUNC(L314/K314,0)*K314</f>
        <v>0</v>
      </c>
      <c r="P314" s="52" t="n">
        <f aca="false">L314-O314</f>
        <v>0</v>
      </c>
      <c r="R314" s="51"/>
    </row>
    <row r="315" s="1" customFormat="true" ht="111.75" hidden="false" customHeight="true" outlineLevel="0" collapsed="false">
      <c r="A315" s="82" t="n">
        <f aca="false">A314+1</f>
        <v>10</v>
      </c>
      <c r="B315" s="75"/>
      <c r="C315" s="148"/>
      <c r="D315" s="69" t="s">
        <v>427</v>
      </c>
      <c r="E315" s="123"/>
      <c r="F315" s="203"/>
      <c r="G315" s="63" t="n">
        <v>9785912827174</v>
      </c>
      <c r="H315" s="64" t="n">
        <v>26</v>
      </c>
      <c r="I315" s="65" t="n">
        <f aca="false">ROUND((100-$L$4)/100*H315,1)</f>
        <v>13</v>
      </c>
      <c r="J315" s="83" t="s">
        <v>174</v>
      </c>
      <c r="K315" s="67" t="n">
        <v>100</v>
      </c>
      <c r="L315" s="68"/>
      <c r="M315" s="49" t="n">
        <f aca="false">L315*I315</f>
        <v>0</v>
      </c>
      <c r="N315" s="51" t="n">
        <f aca="false">L315*2.2/100</f>
        <v>0</v>
      </c>
      <c r="O315" s="51" t="n">
        <f aca="false">TRUNC(L315/K315,0)*K315</f>
        <v>0</v>
      </c>
      <c r="P315" s="52" t="n">
        <f aca="false">L315-O315</f>
        <v>0</v>
      </c>
      <c r="R315" s="51"/>
    </row>
    <row r="316" s="1" customFormat="true" ht="111.75" hidden="false" customHeight="true" outlineLevel="0" collapsed="false">
      <c r="A316" s="82" t="n">
        <f aca="false">A315+1</f>
        <v>11</v>
      </c>
      <c r="B316" s="75" t="s">
        <v>67</v>
      </c>
      <c r="C316" s="148"/>
      <c r="D316" s="69" t="s">
        <v>48</v>
      </c>
      <c r="E316" s="61" t="s">
        <v>28</v>
      </c>
      <c r="F316" s="62"/>
      <c r="G316" s="63" t="n">
        <v>9785912822896</v>
      </c>
      <c r="H316" s="64" t="n">
        <v>26</v>
      </c>
      <c r="I316" s="65" t="n">
        <f aca="false">ROUND((100-$L$4)/100*H316,1)</f>
        <v>13</v>
      </c>
      <c r="J316" s="83" t="s">
        <v>174</v>
      </c>
      <c r="K316" s="67" t="n">
        <v>100</v>
      </c>
      <c r="L316" s="68"/>
      <c r="M316" s="49" t="n">
        <f aca="false">L316*I316</f>
        <v>0</v>
      </c>
      <c r="N316" s="51" t="n">
        <f aca="false">L316*2.2/100</f>
        <v>0</v>
      </c>
      <c r="O316" s="51" t="n">
        <f aca="false">TRUNC(L316/K316,0)*K316</f>
        <v>0</v>
      </c>
      <c r="P316" s="52" t="n">
        <f aca="false">L316-O316</f>
        <v>0</v>
      </c>
      <c r="R316" s="51"/>
    </row>
    <row r="317" s="1" customFormat="true" ht="111.75" hidden="false" customHeight="true" outlineLevel="0" collapsed="false">
      <c r="A317" s="82" t="n">
        <f aca="false">A316+1</f>
        <v>12</v>
      </c>
      <c r="B317" s="75"/>
      <c r="C317" s="169" t="s">
        <v>189</v>
      </c>
      <c r="D317" s="69" t="s">
        <v>428</v>
      </c>
      <c r="E317" s="123"/>
      <c r="F317" s="62"/>
      <c r="G317" s="63" t="n">
        <v>9785912826122</v>
      </c>
      <c r="H317" s="64" t="n">
        <v>26</v>
      </c>
      <c r="I317" s="65" t="n">
        <f aca="false">ROUND((100-$L$4)/100*H317,1)</f>
        <v>13</v>
      </c>
      <c r="J317" s="83" t="s">
        <v>40</v>
      </c>
      <c r="K317" s="67" t="n">
        <v>100</v>
      </c>
      <c r="L317" s="68"/>
      <c r="M317" s="49" t="n">
        <f aca="false">L317*I317</f>
        <v>0</v>
      </c>
      <c r="N317" s="51" t="n">
        <f aca="false">L317*2.2/100</f>
        <v>0</v>
      </c>
      <c r="O317" s="51" t="n">
        <f aca="false">TRUNC(L317/K317,0)*K317</f>
        <v>0</v>
      </c>
      <c r="P317" s="52" t="n">
        <f aca="false">L317-O317</f>
        <v>0</v>
      </c>
      <c r="R317" s="51"/>
    </row>
    <row r="318" s="1" customFormat="true" ht="111.75" hidden="false" customHeight="true" outlineLevel="0" collapsed="false">
      <c r="A318" s="82" t="n">
        <f aca="false">A317+1</f>
        <v>13</v>
      </c>
      <c r="B318" s="75" t="s">
        <v>67</v>
      </c>
      <c r="C318" s="148"/>
      <c r="D318" s="69" t="s">
        <v>429</v>
      </c>
      <c r="E318" s="61" t="s">
        <v>28</v>
      </c>
      <c r="F318" s="62"/>
      <c r="G318" s="63" t="n">
        <v>9785912821189</v>
      </c>
      <c r="H318" s="64" t="n">
        <v>26</v>
      </c>
      <c r="I318" s="65" t="n">
        <f aca="false">ROUND((100-$L$4)/100*H318,1)</f>
        <v>13</v>
      </c>
      <c r="J318" s="83" t="s">
        <v>199</v>
      </c>
      <c r="K318" s="67" t="n">
        <v>100</v>
      </c>
      <c r="L318" s="68"/>
      <c r="M318" s="49" t="n">
        <f aca="false">L318*I318</f>
        <v>0</v>
      </c>
      <c r="N318" s="51" t="n">
        <f aca="false">L318*2.2/100</f>
        <v>0</v>
      </c>
      <c r="O318" s="51" t="n">
        <f aca="false">TRUNC(L318/K318,0)*K318</f>
        <v>0</v>
      </c>
      <c r="P318" s="52" t="n">
        <f aca="false">L318-O318</f>
        <v>0</v>
      </c>
      <c r="R318" s="51"/>
    </row>
    <row r="319" s="1" customFormat="true" ht="111.75" hidden="false" customHeight="true" outlineLevel="0" collapsed="false">
      <c r="A319" s="82" t="n">
        <f aca="false">A318+1</f>
        <v>14</v>
      </c>
      <c r="B319" s="75" t="s">
        <v>67</v>
      </c>
      <c r="C319" s="169" t="s">
        <v>189</v>
      </c>
      <c r="D319" s="69" t="s">
        <v>430</v>
      </c>
      <c r="E319" s="204"/>
      <c r="F319" s="62"/>
      <c r="G319" s="63" t="n">
        <v>9785912823046</v>
      </c>
      <c r="H319" s="64" t="n">
        <v>26</v>
      </c>
      <c r="I319" s="65" t="n">
        <f aca="false">ROUND((100-$L$4)/100*H319,1)</f>
        <v>13</v>
      </c>
      <c r="J319" s="83" t="s">
        <v>40</v>
      </c>
      <c r="K319" s="67" t="n">
        <v>100</v>
      </c>
      <c r="L319" s="68"/>
      <c r="M319" s="49" t="n">
        <f aca="false">L319*I319</f>
        <v>0</v>
      </c>
      <c r="N319" s="51" t="n">
        <f aca="false">L319*2.2/100</f>
        <v>0</v>
      </c>
      <c r="O319" s="51" t="n">
        <f aca="false">TRUNC(L319/K319,0)*K319</f>
        <v>0</v>
      </c>
      <c r="P319" s="52" t="n">
        <f aca="false">L319-O319</f>
        <v>0</v>
      </c>
      <c r="R319" s="51"/>
    </row>
    <row r="320" s="1" customFormat="true" ht="111.75" hidden="false" customHeight="true" outlineLevel="0" collapsed="false">
      <c r="A320" s="82" t="n">
        <f aca="false">A319+1</f>
        <v>15</v>
      </c>
      <c r="B320" s="75"/>
      <c r="C320" s="169" t="s">
        <v>189</v>
      </c>
      <c r="D320" s="69" t="s">
        <v>331</v>
      </c>
      <c r="E320" s="204"/>
      <c r="F320" s="62"/>
      <c r="G320" s="63" t="n">
        <v>9785912826153</v>
      </c>
      <c r="H320" s="64" t="n">
        <v>26</v>
      </c>
      <c r="I320" s="65" t="n">
        <f aca="false">ROUND((100-$L$4)/100*H320,1)</f>
        <v>13</v>
      </c>
      <c r="J320" s="83" t="s">
        <v>40</v>
      </c>
      <c r="K320" s="67" t="n">
        <v>100</v>
      </c>
      <c r="L320" s="68"/>
      <c r="M320" s="49" t="n">
        <f aca="false">L320*I320</f>
        <v>0</v>
      </c>
      <c r="N320" s="51" t="n">
        <f aca="false">L320*2.2/100</f>
        <v>0</v>
      </c>
      <c r="O320" s="51" t="n">
        <f aca="false">TRUNC(L320/K320,0)*K320</f>
        <v>0</v>
      </c>
      <c r="P320" s="52" t="n">
        <f aca="false">L320-O320</f>
        <v>0</v>
      </c>
      <c r="R320" s="51"/>
    </row>
    <row r="321" s="1" customFormat="true" ht="111.75" hidden="false" customHeight="true" outlineLevel="0" collapsed="false">
      <c r="A321" s="82" t="n">
        <f aca="false">A320+1</f>
        <v>16</v>
      </c>
      <c r="B321" s="75"/>
      <c r="C321" s="169" t="s">
        <v>189</v>
      </c>
      <c r="D321" s="69" t="s">
        <v>431</v>
      </c>
      <c r="E321" s="204"/>
      <c r="F321" s="62"/>
      <c r="G321" s="63" t="n">
        <v>9785912827181</v>
      </c>
      <c r="H321" s="64" t="n">
        <v>26</v>
      </c>
      <c r="I321" s="65" t="n">
        <f aca="false">ROUND((100-$L$4)/100*H321,1)</f>
        <v>13</v>
      </c>
      <c r="J321" s="83" t="s">
        <v>161</v>
      </c>
      <c r="K321" s="67" t="n">
        <v>100</v>
      </c>
      <c r="L321" s="68"/>
      <c r="M321" s="49" t="n">
        <f aca="false">L321*I321</f>
        <v>0</v>
      </c>
      <c r="N321" s="51" t="n">
        <f aca="false">L321*2.2/100</f>
        <v>0</v>
      </c>
      <c r="O321" s="51" t="n">
        <f aca="false">TRUNC(L321/K321,0)*K321</f>
        <v>0</v>
      </c>
      <c r="P321" s="52" t="n">
        <f aca="false">L321-O321</f>
        <v>0</v>
      </c>
      <c r="R321" s="51"/>
    </row>
    <row r="322" s="1" customFormat="true" ht="37.5" hidden="false" customHeight="true" outlineLevel="0" collapsed="false">
      <c r="A322" s="82"/>
      <c r="B322" s="75"/>
      <c r="C322" s="148"/>
      <c r="D322" s="196" t="s">
        <v>383</v>
      </c>
      <c r="E322" s="72"/>
      <c r="F322" s="202" t="s">
        <v>418</v>
      </c>
      <c r="G322" s="202"/>
      <c r="H322" s="202"/>
      <c r="I322" s="202"/>
      <c r="J322" s="202"/>
      <c r="K322" s="67"/>
      <c r="L322" s="68"/>
      <c r="M322" s="49"/>
      <c r="O322" s="51"/>
      <c r="P322" s="52"/>
      <c r="R322" s="51"/>
    </row>
    <row r="323" s="1" customFormat="true" ht="111.75" hidden="false" customHeight="true" outlineLevel="0" collapsed="false">
      <c r="A323" s="82" t="n">
        <f aca="false">A321+1</f>
        <v>17</v>
      </c>
      <c r="B323" s="54"/>
      <c r="C323" s="80"/>
      <c r="D323" s="69" t="s">
        <v>432</v>
      </c>
      <c r="E323" s="61" t="s">
        <v>28</v>
      </c>
      <c r="F323" s="62" t="s">
        <v>433</v>
      </c>
      <c r="G323" s="63" t="n">
        <v>9785912826795</v>
      </c>
      <c r="H323" s="64" t="n">
        <v>26</v>
      </c>
      <c r="I323" s="65" t="n">
        <f aca="false">ROUND((100-$L$4)/100*H323,1)</f>
        <v>13</v>
      </c>
      <c r="J323" s="83" t="s">
        <v>434</v>
      </c>
      <c r="K323" s="67" t="n">
        <v>100</v>
      </c>
      <c r="L323" s="68"/>
      <c r="M323" s="49" t="n">
        <f aca="false">L323*I323</f>
        <v>0</v>
      </c>
      <c r="N323" s="51" t="n">
        <f aca="false">L323*2.2/100</f>
        <v>0</v>
      </c>
      <c r="O323" s="51" t="n">
        <f aca="false">TRUNC(L323/K323,0)*K323</f>
        <v>0</v>
      </c>
      <c r="P323" s="52" t="n">
        <f aca="false">L323-O323</f>
        <v>0</v>
      </c>
      <c r="R323" s="51"/>
    </row>
    <row r="324" s="1" customFormat="true" ht="111.75" hidden="false" customHeight="true" outlineLevel="0" collapsed="false">
      <c r="A324" s="82" t="n">
        <f aca="false">A323+1</f>
        <v>18</v>
      </c>
      <c r="B324" s="54"/>
      <c r="C324" s="169" t="s">
        <v>189</v>
      </c>
      <c r="D324" s="69" t="s">
        <v>41</v>
      </c>
      <c r="E324" s="61" t="s">
        <v>28</v>
      </c>
      <c r="F324" s="62"/>
      <c r="G324" s="63" t="n">
        <v>9785000337066</v>
      </c>
      <c r="H324" s="64" t="n">
        <v>26</v>
      </c>
      <c r="I324" s="65" t="n">
        <f aca="false">ROUND((100-$L$4)/100*H324,1)</f>
        <v>13</v>
      </c>
      <c r="J324" s="83" t="s">
        <v>161</v>
      </c>
      <c r="K324" s="67" t="n">
        <v>100</v>
      </c>
      <c r="L324" s="68"/>
      <c r="M324" s="49" t="n">
        <f aca="false">L324*I324</f>
        <v>0</v>
      </c>
      <c r="N324" s="51" t="n">
        <f aca="false">L324*2.2/100</f>
        <v>0</v>
      </c>
      <c r="O324" s="51"/>
      <c r="P324" s="52"/>
      <c r="R324" s="51"/>
    </row>
    <row r="325" s="1" customFormat="true" ht="111.75" hidden="false" customHeight="true" outlineLevel="0" collapsed="false">
      <c r="A325" s="82" t="n">
        <f aca="false">A324+1</f>
        <v>19</v>
      </c>
      <c r="B325" s="75"/>
      <c r="C325" s="148"/>
      <c r="D325" s="69" t="s">
        <v>435</v>
      </c>
      <c r="E325" s="204"/>
      <c r="F325" s="62"/>
      <c r="G325" s="63" t="n">
        <v>9785912827310</v>
      </c>
      <c r="H325" s="64" t="n">
        <v>26</v>
      </c>
      <c r="I325" s="65" t="n">
        <f aca="false">ROUND((100-$L$4)/100*H325,1)</f>
        <v>13</v>
      </c>
      <c r="J325" s="83" t="s">
        <v>199</v>
      </c>
      <c r="K325" s="67" t="n">
        <v>100</v>
      </c>
      <c r="L325" s="68"/>
      <c r="M325" s="49" t="n">
        <f aca="false">L325*I325</f>
        <v>0</v>
      </c>
      <c r="N325" s="51" t="n">
        <f aca="false">L325*2.2/100</f>
        <v>0</v>
      </c>
      <c r="O325" s="51" t="n">
        <f aca="false">TRUNC(L325/K325,0)*K325</f>
        <v>0</v>
      </c>
      <c r="P325" s="52" t="n">
        <f aca="false">L325-O325</f>
        <v>0</v>
      </c>
      <c r="R325" s="51"/>
    </row>
    <row r="326" s="1" customFormat="true" ht="111.75" hidden="false" customHeight="true" outlineLevel="0" collapsed="false">
      <c r="A326" s="82" t="n">
        <f aca="false">A325+1</f>
        <v>20</v>
      </c>
      <c r="B326" s="75"/>
      <c r="C326" s="169" t="s">
        <v>189</v>
      </c>
      <c r="D326" s="69" t="s">
        <v>69</v>
      </c>
      <c r="E326" s="61" t="s">
        <v>28</v>
      </c>
      <c r="F326" s="62" t="s">
        <v>433</v>
      </c>
      <c r="G326" s="63" t="n">
        <v>9785912822872</v>
      </c>
      <c r="H326" s="64" t="n">
        <v>26</v>
      </c>
      <c r="I326" s="65" t="n">
        <f aca="false">ROUND((100-$L$4)/100*H326,1)</f>
        <v>13</v>
      </c>
      <c r="J326" s="83" t="s">
        <v>40</v>
      </c>
      <c r="K326" s="67" t="n">
        <v>100</v>
      </c>
      <c r="L326" s="68"/>
      <c r="M326" s="49" t="n">
        <f aca="false">L326*I326</f>
        <v>0</v>
      </c>
      <c r="N326" s="51" t="n">
        <f aca="false">L326*2.2/100</f>
        <v>0</v>
      </c>
      <c r="O326" s="51" t="n">
        <f aca="false">TRUNC(L326/K326,0)*K326</f>
        <v>0</v>
      </c>
      <c r="P326" s="52" t="n">
        <f aca="false">L326-O326</f>
        <v>0</v>
      </c>
      <c r="R326" s="51"/>
    </row>
    <row r="327" s="1" customFormat="true" ht="111.75" hidden="false" customHeight="true" outlineLevel="0" collapsed="false">
      <c r="A327" s="82" t="n">
        <f aca="false">A326+1</f>
        <v>21</v>
      </c>
      <c r="B327" s="75" t="s">
        <v>67</v>
      </c>
      <c r="C327" s="169" t="s">
        <v>189</v>
      </c>
      <c r="D327" s="69" t="s">
        <v>436</v>
      </c>
      <c r="E327" s="61" t="s">
        <v>28</v>
      </c>
      <c r="F327" s="51"/>
      <c r="G327" s="63" t="n">
        <v>9785912822742</v>
      </c>
      <c r="H327" s="64" t="n">
        <v>26</v>
      </c>
      <c r="I327" s="65" t="n">
        <f aca="false">ROUND((100-$L$4)/100*H327,1)</f>
        <v>13</v>
      </c>
      <c r="J327" s="83" t="s">
        <v>163</v>
      </c>
      <c r="K327" s="67" t="n">
        <v>100</v>
      </c>
      <c r="L327" s="68"/>
      <c r="M327" s="49" t="n">
        <f aca="false">L327*I327</f>
        <v>0</v>
      </c>
      <c r="N327" s="51" t="n">
        <f aca="false">L327*2.2/100</f>
        <v>0</v>
      </c>
      <c r="O327" s="51" t="n">
        <f aca="false">TRUNC(L327/K327,0)*K327</f>
        <v>0</v>
      </c>
      <c r="P327" s="52" t="n">
        <f aca="false">L327-O327</f>
        <v>0</v>
      </c>
      <c r="R327" s="51"/>
    </row>
    <row r="328" s="1" customFormat="true" ht="111.75" hidden="false" customHeight="true" outlineLevel="0" collapsed="false">
      <c r="A328" s="82" t="n">
        <f aca="false">A327+1</f>
        <v>22</v>
      </c>
      <c r="B328" s="75" t="s">
        <v>67</v>
      </c>
      <c r="C328" s="148"/>
      <c r="D328" s="69" t="s">
        <v>437</v>
      </c>
      <c r="E328" s="61" t="s">
        <v>28</v>
      </c>
      <c r="F328" s="203"/>
      <c r="G328" s="63" t="n">
        <v>9785912827211</v>
      </c>
      <c r="H328" s="64" t="n">
        <v>26</v>
      </c>
      <c r="I328" s="65" t="n">
        <f aca="false">ROUND((100-$L$4)/100*H328,1)</f>
        <v>13</v>
      </c>
      <c r="J328" s="83" t="s">
        <v>199</v>
      </c>
      <c r="K328" s="67" t="n">
        <v>100</v>
      </c>
      <c r="L328" s="68"/>
      <c r="M328" s="49" t="n">
        <f aca="false">L328*I328</f>
        <v>0</v>
      </c>
      <c r="N328" s="51" t="n">
        <f aca="false">L328*2.2/100</f>
        <v>0</v>
      </c>
      <c r="O328" s="51" t="n">
        <f aca="false">TRUNC(L328/K328,0)*K328</f>
        <v>0</v>
      </c>
      <c r="P328" s="52" t="n">
        <f aca="false">L328-O328</f>
        <v>0</v>
      </c>
      <c r="R328" s="51"/>
    </row>
    <row r="329" s="1" customFormat="true" ht="111.75" hidden="false" customHeight="true" outlineLevel="0" collapsed="false">
      <c r="A329" s="82" t="n">
        <f aca="false">A328+1</f>
        <v>23</v>
      </c>
      <c r="B329" s="75" t="s">
        <v>67</v>
      </c>
      <c r="C329" s="205"/>
      <c r="D329" s="69" t="s">
        <v>438</v>
      </c>
      <c r="E329" s="61" t="s">
        <v>28</v>
      </c>
      <c r="F329" s="62"/>
      <c r="G329" s="63" t="n">
        <v>9785000336250</v>
      </c>
      <c r="H329" s="64" t="n">
        <v>26</v>
      </c>
      <c r="I329" s="65" t="n">
        <f aca="false">ROUND((100-$L$4)/100*H329,1)</f>
        <v>13</v>
      </c>
      <c r="J329" s="83" t="s">
        <v>47</v>
      </c>
      <c r="K329" s="67" t="n">
        <v>100</v>
      </c>
      <c r="L329" s="68"/>
      <c r="M329" s="49" t="n">
        <f aca="false">L329*I329</f>
        <v>0</v>
      </c>
      <c r="N329" s="51" t="n">
        <f aca="false">L329*2.2/100</f>
        <v>0</v>
      </c>
      <c r="O329" s="51" t="n">
        <f aca="false">TRUNC(L329/K329,0)*K329</f>
        <v>0</v>
      </c>
      <c r="P329" s="52" t="n">
        <f aca="false">L329-O329</f>
        <v>0</v>
      </c>
      <c r="R329" s="51"/>
    </row>
    <row r="330" s="1" customFormat="true" ht="111.75" hidden="false" customHeight="true" outlineLevel="0" collapsed="false">
      <c r="A330" s="82" t="n">
        <f aca="false">A329+1</f>
        <v>24</v>
      </c>
      <c r="B330" s="75"/>
      <c r="C330" s="169" t="s">
        <v>189</v>
      </c>
      <c r="D330" s="69" t="s">
        <v>439</v>
      </c>
      <c r="E330" s="61" t="s">
        <v>28</v>
      </c>
      <c r="F330" s="62"/>
      <c r="G330" s="63" t="n">
        <v>9785912826115</v>
      </c>
      <c r="H330" s="64" t="n">
        <v>26</v>
      </c>
      <c r="I330" s="65" t="n">
        <f aca="false">ROUND((100-$L$4)/100*H330,1)</f>
        <v>13</v>
      </c>
      <c r="J330" s="83" t="s">
        <v>163</v>
      </c>
      <c r="K330" s="67" t="n">
        <v>100</v>
      </c>
      <c r="L330" s="68"/>
      <c r="M330" s="49" t="n">
        <f aca="false">L330*I330</f>
        <v>0</v>
      </c>
      <c r="N330" s="51" t="n">
        <f aca="false">L330*2.2/100</f>
        <v>0</v>
      </c>
      <c r="O330" s="51" t="n">
        <f aca="false">TRUNC(L330/K330,0)*K330</f>
        <v>0</v>
      </c>
      <c r="P330" s="52" t="n">
        <f aca="false">L330-O330</f>
        <v>0</v>
      </c>
      <c r="R330" s="51"/>
    </row>
    <row r="331" s="1" customFormat="true" ht="111.75" hidden="false" customHeight="true" outlineLevel="0" collapsed="false">
      <c r="A331" s="82" t="n">
        <f aca="false">A330+1</f>
        <v>25</v>
      </c>
      <c r="B331" s="75"/>
      <c r="C331" s="148"/>
      <c r="D331" s="69" t="s">
        <v>440</v>
      </c>
      <c r="E331" s="155"/>
      <c r="F331" s="62"/>
      <c r="G331" s="63" t="n">
        <v>9785912825569</v>
      </c>
      <c r="H331" s="64" t="n">
        <v>26</v>
      </c>
      <c r="I331" s="65" t="n">
        <f aca="false">ROUND((100-$L$4)/100*H331,1)</f>
        <v>13</v>
      </c>
      <c r="J331" s="83" t="s">
        <v>199</v>
      </c>
      <c r="K331" s="67" t="n">
        <v>100</v>
      </c>
      <c r="L331" s="68"/>
      <c r="M331" s="49" t="n">
        <f aca="false">L331*I331</f>
        <v>0</v>
      </c>
      <c r="N331" s="51" t="n">
        <f aca="false">L331*2.2/100</f>
        <v>0</v>
      </c>
      <c r="O331" s="51" t="n">
        <f aca="false">TRUNC(L331/K331,0)*K331</f>
        <v>0</v>
      </c>
      <c r="P331" s="52" t="n">
        <f aca="false">L331-O331</f>
        <v>0</v>
      </c>
      <c r="R331" s="51"/>
    </row>
    <row r="332" s="1" customFormat="true" ht="111.75" hidden="false" customHeight="true" outlineLevel="0" collapsed="false">
      <c r="A332" s="82" t="n">
        <f aca="false">A331+1</f>
        <v>26</v>
      </c>
      <c r="B332" s="75"/>
      <c r="C332" s="80"/>
      <c r="D332" s="69" t="s">
        <v>441</v>
      </c>
      <c r="E332" s="61" t="s">
        <v>28</v>
      </c>
      <c r="F332" s="62"/>
      <c r="G332" s="63" t="n">
        <v>9785000338605</v>
      </c>
      <c r="H332" s="64" t="n">
        <v>26</v>
      </c>
      <c r="I332" s="65" t="n">
        <f aca="false">ROUND((100-$L$4)/100*H332,1)</f>
        <v>13</v>
      </c>
      <c r="J332" s="83" t="s">
        <v>163</v>
      </c>
      <c r="K332" s="67" t="n">
        <v>100</v>
      </c>
      <c r="L332" s="68"/>
      <c r="M332" s="49" t="n">
        <f aca="false">L332*I332</f>
        <v>0</v>
      </c>
      <c r="N332" s="51" t="n">
        <f aca="false">L332*2.2/100</f>
        <v>0</v>
      </c>
      <c r="O332" s="51" t="n">
        <f aca="false">TRUNC(L332/K332,0)*K332</f>
        <v>0</v>
      </c>
      <c r="P332" s="52" t="n">
        <f aca="false">L332-O332</f>
        <v>0</v>
      </c>
      <c r="R332" s="51"/>
    </row>
    <row r="333" s="1" customFormat="true" ht="111.75" hidden="false" customHeight="true" outlineLevel="0" collapsed="false">
      <c r="A333" s="82" t="n">
        <f aca="false">A332+1</f>
        <v>27</v>
      </c>
      <c r="B333" s="75" t="s">
        <v>67</v>
      </c>
      <c r="C333" s="148"/>
      <c r="D333" s="69" t="s">
        <v>442</v>
      </c>
      <c r="E333" s="155"/>
      <c r="F333" s="62"/>
      <c r="G333" s="63" t="n">
        <v>9785912826801</v>
      </c>
      <c r="H333" s="64" t="n">
        <v>26</v>
      </c>
      <c r="I333" s="65" t="n">
        <f aca="false">ROUND((100-$L$4)/100*H333,1)</f>
        <v>13</v>
      </c>
      <c r="J333" s="83" t="s">
        <v>174</v>
      </c>
      <c r="K333" s="67" t="n">
        <v>100</v>
      </c>
      <c r="L333" s="68"/>
      <c r="M333" s="49" t="n">
        <f aca="false">L333*I333</f>
        <v>0</v>
      </c>
      <c r="N333" s="51" t="n">
        <f aca="false">L333*2.2/100</f>
        <v>0</v>
      </c>
      <c r="O333" s="51" t="n">
        <f aca="false">TRUNC(L333/K333,0)*K333</f>
        <v>0</v>
      </c>
      <c r="P333" s="52" t="n">
        <f aca="false">L333-O333</f>
        <v>0</v>
      </c>
      <c r="R333" s="51"/>
    </row>
    <row r="334" s="1" customFormat="true" ht="111.75" hidden="false" customHeight="true" outlineLevel="0" collapsed="false">
      <c r="A334" s="82" t="n">
        <f aca="false">A333+1</f>
        <v>28</v>
      </c>
      <c r="B334" s="75"/>
      <c r="C334" s="169" t="s">
        <v>189</v>
      </c>
      <c r="D334" s="69" t="s">
        <v>443</v>
      </c>
      <c r="E334" s="123"/>
      <c r="F334" s="62"/>
      <c r="G334" s="63" t="n">
        <v>9785000335048</v>
      </c>
      <c r="H334" s="64" t="n">
        <v>26</v>
      </c>
      <c r="I334" s="65" t="n">
        <f aca="false">ROUND((100-$L$4)/100*H334,1)</f>
        <v>13</v>
      </c>
      <c r="J334" s="83" t="s">
        <v>155</v>
      </c>
      <c r="K334" s="67" t="n">
        <v>100</v>
      </c>
      <c r="L334" s="68"/>
      <c r="M334" s="49" t="n">
        <f aca="false">L334*I334</f>
        <v>0</v>
      </c>
      <c r="N334" s="51" t="n">
        <f aca="false">L334*2.2/100</f>
        <v>0</v>
      </c>
      <c r="O334" s="51" t="n">
        <f aca="false">TRUNC(L334/K334,0)*K334</f>
        <v>0</v>
      </c>
      <c r="P334" s="52" t="n">
        <f aca="false">L334-O334</f>
        <v>0</v>
      </c>
      <c r="R334" s="51"/>
    </row>
    <row r="335" s="1" customFormat="true" ht="36" hidden="false" customHeight="true" outlineLevel="0" collapsed="false">
      <c r="A335" s="82"/>
      <c r="B335" s="75"/>
      <c r="C335" s="189"/>
      <c r="D335" s="196" t="s">
        <v>391</v>
      </c>
      <c r="E335" s="72"/>
      <c r="F335" s="202" t="s">
        <v>418</v>
      </c>
      <c r="G335" s="202"/>
      <c r="H335" s="202"/>
      <c r="I335" s="202"/>
      <c r="J335" s="202"/>
      <c r="K335" s="202"/>
      <c r="L335" s="186"/>
      <c r="M335" s="49"/>
      <c r="O335" s="51"/>
      <c r="P335" s="52"/>
      <c r="R335" s="51"/>
    </row>
    <row r="336" s="1" customFormat="true" ht="111.75" hidden="false" customHeight="true" outlineLevel="0" collapsed="false">
      <c r="A336" s="82" t="n">
        <f aca="false">A334+1</f>
        <v>29</v>
      </c>
      <c r="B336" s="75" t="s">
        <v>67</v>
      </c>
      <c r="C336" s="169" t="s">
        <v>189</v>
      </c>
      <c r="D336" s="69" t="s">
        <v>444</v>
      </c>
      <c r="E336" s="123"/>
      <c r="F336" s="62"/>
      <c r="G336" s="63" t="n">
        <v>9785912822599</v>
      </c>
      <c r="H336" s="64" t="n">
        <v>26</v>
      </c>
      <c r="I336" s="65" t="n">
        <f aca="false">ROUND((100-$L$4)/100*H336,1)</f>
        <v>13</v>
      </c>
      <c r="J336" s="83" t="s">
        <v>161</v>
      </c>
      <c r="K336" s="67" t="n">
        <v>100</v>
      </c>
      <c r="L336" s="68"/>
      <c r="M336" s="49" t="n">
        <f aca="false">L336*I336</f>
        <v>0</v>
      </c>
      <c r="N336" s="51" t="n">
        <f aca="false">L336*2.2/100</f>
        <v>0</v>
      </c>
      <c r="O336" s="51" t="n">
        <f aca="false">TRUNC(L336/K336,0)*K336</f>
        <v>0</v>
      </c>
      <c r="P336" s="52" t="n">
        <f aca="false">L336-O336</f>
        <v>0</v>
      </c>
      <c r="R336" s="51"/>
    </row>
    <row r="337" s="1" customFormat="true" ht="111.75" hidden="false" customHeight="true" outlineLevel="0" collapsed="false">
      <c r="A337" s="82" t="n">
        <f aca="false">A336+1</f>
        <v>30</v>
      </c>
      <c r="B337" s="75"/>
      <c r="C337" s="80"/>
      <c r="D337" s="69" t="s">
        <v>445</v>
      </c>
      <c r="E337" s="123"/>
      <c r="F337" s="62"/>
      <c r="G337" s="63" t="n">
        <v>9785912827297</v>
      </c>
      <c r="H337" s="64" t="n">
        <v>26</v>
      </c>
      <c r="I337" s="65" t="n">
        <f aca="false">ROUND((100-$L$4)/100*H337,1)</f>
        <v>13</v>
      </c>
      <c r="J337" s="83" t="s">
        <v>161</v>
      </c>
      <c r="K337" s="67" t="n">
        <v>100</v>
      </c>
      <c r="L337" s="68"/>
      <c r="M337" s="49" t="n">
        <f aca="false">L337*I337</f>
        <v>0</v>
      </c>
      <c r="N337" s="51" t="n">
        <f aca="false">L337*2.2/100</f>
        <v>0</v>
      </c>
      <c r="O337" s="51" t="n">
        <f aca="false">TRUNC(L337/K337,0)*K337</f>
        <v>0</v>
      </c>
      <c r="P337" s="52" t="n">
        <f aca="false">L337-O337</f>
        <v>0</v>
      </c>
      <c r="R337" s="51"/>
    </row>
    <row r="338" s="1" customFormat="true" ht="111.75" hidden="false" customHeight="true" outlineLevel="0" collapsed="false">
      <c r="A338" s="82" t="n">
        <f aca="false">A337+1</f>
        <v>31</v>
      </c>
      <c r="B338" s="75"/>
      <c r="C338" s="148"/>
      <c r="D338" s="69" t="s">
        <v>446</v>
      </c>
      <c r="E338" s="123"/>
      <c r="F338" s="62"/>
      <c r="G338" s="63" t="n">
        <v>9785912827303</v>
      </c>
      <c r="H338" s="64" t="n">
        <v>26</v>
      </c>
      <c r="I338" s="65" t="n">
        <f aca="false">ROUND((100-$L$4)/100*H338,1)</f>
        <v>13</v>
      </c>
      <c r="J338" s="83" t="s">
        <v>199</v>
      </c>
      <c r="K338" s="67" t="n">
        <v>100</v>
      </c>
      <c r="L338" s="68"/>
      <c r="M338" s="49" t="n">
        <f aca="false">L338*I338</f>
        <v>0</v>
      </c>
      <c r="N338" s="51" t="n">
        <f aca="false">L338*2.2/100</f>
        <v>0</v>
      </c>
      <c r="O338" s="51" t="n">
        <f aca="false">TRUNC(L338/K338,0)*K338</f>
        <v>0</v>
      </c>
      <c r="P338" s="52" t="n">
        <f aca="false">L338-O338</f>
        <v>0</v>
      </c>
      <c r="R338" s="51"/>
    </row>
    <row r="339" s="1" customFormat="true" ht="111.75" hidden="false" customHeight="true" outlineLevel="0" collapsed="false">
      <c r="A339" s="82" t="n">
        <f aca="false">A338+1</f>
        <v>32</v>
      </c>
      <c r="B339" s="75" t="s">
        <v>67</v>
      </c>
      <c r="C339" s="148"/>
      <c r="D339" s="69" t="s">
        <v>447</v>
      </c>
      <c r="E339" s="62"/>
      <c r="F339" s="62"/>
      <c r="G339" s="63" t="n">
        <v>9785912822728</v>
      </c>
      <c r="H339" s="64" t="n">
        <v>26</v>
      </c>
      <c r="I339" s="65" t="n">
        <f aca="false">ROUND((100-$L$4)/100*H339,1)</f>
        <v>13</v>
      </c>
      <c r="J339" s="83" t="s">
        <v>199</v>
      </c>
      <c r="K339" s="67" t="n">
        <v>100</v>
      </c>
      <c r="L339" s="68"/>
      <c r="M339" s="49" t="n">
        <f aca="false">L339*I339</f>
        <v>0</v>
      </c>
      <c r="N339" s="51" t="n">
        <f aca="false">L339*2.2/100</f>
        <v>0</v>
      </c>
      <c r="O339" s="51" t="n">
        <f aca="false">TRUNC(L339/K339,0)*K339</f>
        <v>0</v>
      </c>
      <c r="P339" s="52" t="n">
        <f aca="false">L339-O339</f>
        <v>0</v>
      </c>
      <c r="R339" s="51"/>
    </row>
    <row r="340" s="1" customFormat="true" ht="111.75" hidden="false" customHeight="true" outlineLevel="0" collapsed="false">
      <c r="A340" s="82" t="n">
        <f aca="false">A339+1</f>
        <v>33</v>
      </c>
      <c r="B340" s="75"/>
      <c r="C340" s="80"/>
      <c r="D340" s="69" t="s">
        <v>448</v>
      </c>
      <c r="E340" s="61" t="s">
        <v>28</v>
      </c>
      <c r="F340" s="62"/>
      <c r="G340" s="63" t="n">
        <v>9785912825521</v>
      </c>
      <c r="H340" s="64" t="n">
        <v>26</v>
      </c>
      <c r="I340" s="65" t="n">
        <f aca="false">ROUND((100-$L$4)/100*H340,1)</f>
        <v>13</v>
      </c>
      <c r="J340" s="83" t="s">
        <v>161</v>
      </c>
      <c r="K340" s="67" t="n">
        <v>100</v>
      </c>
      <c r="L340" s="68"/>
      <c r="M340" s="49" t="n">
        <f aca="false">L340*I340</f>
        <v>0</v>
      </c>
      <c r="N340" s="51" t="n">
        <f aca="false">L340*2.2/100</f>
        <v>0</v>
      </c>
      <c r="O340" s="51" t="n">
        <f aca="false">TRUNC(L340/K340,0)*K340</f>
        <v>0</v>
      </c>
      <c r="P340" s="52" t="n">
        <f aca="false">L340-O340</f>
        <v>0</v>
      </c>
      <c r="R340" s="51"/>
    </row>
    <row r="341" s="1" customFormat="true" ht="111.75" hidden="false" customHeight="true" outlineLevel="0" collapsed="false">
      <c r="A341" s="82" t="n">
        <f aca="false">A340+1</f>
        <v>34</v>
      </c>
      <c r="B341" s="75"/>
      <c r="C341" s="148"/>
      <c r="D341" s="69" t="s">
        <v>125</v>
      </c>
      <c r="E341" s="61" t="s">
        <v>28</v>
      </c>
      <c r="F341" s="62"/>
      <c r="G341" s="63" t="n">
        <v>9785912827327</v>
      </c>
      <c r="H341" s="64" t="n">
        <v>26</v>
      </c>
      <c r="I341" s="65" t="n">
        <f aca="false">ROUND((100-$L$4)/100*H341,1)</f>
        <v>13</v>
      </c>
      <c r="J341" s="83" t="s">
        <v>199</v>
      </c>
      <c r="K341" s="67" t="n">
        <v>100</v>
      </c>
      <c r="L341" s="68"/>
      <c r="M341" s="49" t="n">
        <f aca="false">L341*I341</f>
        <v>0</v>
      </c>
      <c r="N341" s="51" t="n">
        <f aca="false">L341*2.2/100</f>
        <v>0</v>
      </c>
      <c r="O341" s="51" t="n">
        <f aca="false">TRUNC(L341/K341,0)*K341</f>
        <v>0</v>
      </c>
      <c r="P341" s="52" t="n">
        <f aca="false">L341-O341</f>
        <v>0</v>
      </c>
      <c r="R341" s="51"/>
    </row>
    <row r="342" s="1" customFormat="true" ht="111.75" hidden="false" customHeight="true" outlineLevel="0" collapsed="false">
      <c r="A342" s="82" t="n">
        <f aca="false">A341+1</f>
        <v>35</v>
      </c>
      <c r="B342" s="75" t="s">
        <v>67</v>
      </c>
      <c r="C342" s="169" t="s">
        <v>189</v>
      </c>
      <c r="D342" s="69" t="s">
        <v>449</v>
      </c>
      <c r="E342" s="61" t="s">
        <v>28</v>
      </c>
      <c r="F342" s="62"/>
      <c r="G342" s="63" t="n">
        <v>9785912824418</v>
      </c>
      <c r="H342" s="64" t="n">
        <v>26</v>
      </c>
      <c r="I342" s="65" t="n">
        <f aca="false">ROUND((100-$L$4)/100*H342,1)</f>
        <v>13</v>
      </c>
      <c r="J342" s="83" t="s">
        <v>163</v>
      </c>
      <c r="K342" s="67" t="n">
        <v>100</v>
      </c>
      <c r="L342" s="68"/>
      <c r="M342" s="49" t="n">
        <f aca="false">L342*I342</f>
        <v>0</v>
      </c>
      <c r="N342" s="51" t="n">
        <f aca="false">L342*2.2/100</f>
        <v>0</v>
      </c>
      <c r="O342" s="51" t="n">
        <f aca="false">TRUNC(L342/K342,0)*K342</f>
        <v>0</v>
      </c>
      <c r="P342" s="52" t="n">
        <f aca="false">L342-O342</f>
        <v>0</v>
      </c>
      <c r="R342" s="51"/>
    </row>
    <row r="343" s="1" customFormat="true" ht="111.75" hidden="false" customHeight="true" outlineLevel="0" collapsed="false">
      <c r="A343" s="82" t="n">
        <f aca="false">A342+1</f>
        <v>36</v>
      </c>
      <c r="B343" s="75" t="s">
        <v>67</v>
      </c>
      <c r="C343" s="169" t="s">
        <v>189</v>
      </c>
      <c r="D343" s="69" t="s">
        <v>450</v>
      </c>
      <c r="E343" s="62"/>
      <c r="F343" s="62"/>
      <c r="G343" s="63" t="n">
        <v>9785912822735</v>
      </c>
      <c r="H343" s="64" t="n">
        <v>26</v>
      </c>
      <c r="I343" s="65" t="n">
        <f aca="false">ROUND((100-$L$4)/100*H343,1)</f>
        <v>13</v>
      </c>
      <c r="J343" s="83" t="s">
        <v>161</v>
      </c>
      <c r="K343" s="67" t="n">
        <v>100</v>
      </c>
      <c r="L343" s="68"/>
      <c r="M343" s="49" t="n">
        <f aca="false">L343*I343</f>
        <v>0</v>
      </c>
      <c r="N343" s="51" t="n">
        <f aca="false">L343*2.2/100</f>
        <v>0</v>
      </c>
      <c r="O343" s="51" t="n">
        <f aca="false">TRUNC(L343/K343,0)*K343</f>
        <v>0</v>
      </c>
      <c r="P343" s="52" t="n">
        <f aca="false">L343-O343</f>
        <v>0</v>
      </c>
      <c r="R343" s="51"/>
    </row>
    <row r="344" s="1" customFormat="true" ht="111.75" hidden="false" customHeight="true" outlineLevel="0" collapsed="false">
      <c r="A344" s="82" t="n">
        <f aca="false">A343+1</f>
        <v>37</v>
      </c>
      <c r="B344" s="75" t="s">
        <v>67</v>
      </c>
      <c r="C344" s="148"/>
      <c r="D344" s="69" t="s">
        <v>451</v>
      </c>
      <c r="E344" s="156"/>
      <c r="F344" s="62"/>
      <c r="G344" s="63" t="n">
        <v>9785912826108</v>
      </c>
      <c r="H344" s="64" t="n">
        <v>26</v>
      </c>
      <c r="I344" s="65" t="n">
        <f aca="false">ROUND((100-$L$4)/100*H344,1)</f>
        <v>13</v>
      </c>
      <c r="J344" s="83" t="s">
        <v>199</v>
      </c>
      <c r="K344" s="67" t="n">
        <v>100</v>
      </c>
      <c r="L344" s="68"/>
      <c r="M344" s="49" t="n">
        <f aca="false">L344*I344</f>
        <v>0</v>
      </c>
      <c r="N344" s="51" t="n">
        <f aca="false">L344*2.2/100</f>
        <v>0</v>
      </c>
      <c r="O344" s="51" t="n">
        <f aca="false">TRUNC(L344/K344,0)*K344</f>
        <v>0</v>
      </c>
      <c r="P344" s="52" t="n">
        <f aca="false">L344-O344</f>
        <v>0</v>
      </c>
      <c r="R344" s="51"/>
    </row>
    <row r="345" s="1" customFormat="true" ht="111.75" hidden="false" customHeight="true" outlineLevel="0" collapsed="false">
      <c r="A345" s="82" t="n">
        <f aca="false">A344+1</f>
        <v>38</v>
      </c>
      <c r="B345" s="75" t="s">
        <v>67</v>
      </c>
      <c r="C345" s="148"/>
      <c r="D345" s="69" t="s">
        <v>452</v>
      </c>
      <c r="E345" s="123"/>
      <c r="F345" s="206"/>
      <c r="G345" s="63" t="n">
        <v>9785912824449</v>
      </c>
      <c r="H345" s="64" t="n">
        <v>26</v>
      </c>
      <c r="I345" s="65" t="n">
        <f aca="false">ROUND((100-$L$4)/100*H345,1)</f>
        <v>13</v>
      </c>
      <c r="J345" s="83" t="s">
        <v>199</v>
      </c>
      <c r="K345" s="67" t="n">
        <v>100</v>
      </c>
      <c r="L345" s="68"/>
      <c r="M345" s="49" t="n">
        <f aca="false">L345*I345</f>
        <v>0</v>
      </c>
      <c r="N345" s="51" t="n">
        <f aca="false">L345*2.2/100</f>
        <v>0</v>
      </c>
      <c r="O345" s="51" t="n">
        <f aca="false">TRUNC(L345/K345,0)*K345</f>
        <v>0</v>
      </c>
      <c r="P345" s="52" t="n">
        <f aca="false">L345-O345</f>
        <v>0</v>
      </c>
      <c r="R345" s="51"/>
    </row>
    <row r="346" s="1" customFormat="true" ht="111.75" hidden="false" customHeight="true" outlineLevel="0" collapsed="false">
      <c r="A346" s="82" t="n">
        <f aca="false">A345+1</f>
        <v>39</v>
      </c>
      <c r="B346" s="75"/>
      <c r="C346" s="189"/>
      <c r="D346" s="69" t="s">
        <v>453</v>
      </c>
      <c r="E346" s="123"/>
      <c r="F346" s="62"/>
      <c r="G346" s="63" t="n">
        <v>9785000335222</v>
      </c>
      <c r="H346" s="64" t="n">
        <v>26</v>
      </c>
      <c r="I346" s="65" t="n">
        <f aca="false">ROUND((100-$L$4)/100*H346,1)</f>
        <v>13</v>
      </c>
      <c r="J346" s="83" t="s">
        <v>216</v>
      </c>
      <c r="K346" s="67" t="n">
        <v>100</v>
      </c>
      <c r="L346" s="68"/>
      <c r="M346" s="49" t="n">
        <f aca="false">L346*I346</f>
        <v>0</v>
      </c>
      <c r="N346" s="51" t="n">
        <f aca="false">L346*2.2/100</f>
        <v>0</v>
      </c>
      <c r="O346" s="51" t="n">
        <f aca="false">TRUNC(L346/K346,0)*K346</f>
        <v>0</v>
      </c>
      <c r="P346" s="52" t="n">
        <f aca="false">L346-O346</f>
        <v>0</v>
      </c>
      <c r="R346" s="51"/>
    </row>
    <row r="347" s="1" customFormat="true" ht="111.75" hidden="false" customHeight="true" outlineLevel="0" collapsed="false">
      <c r="A347" s="82" t="n">
        <f aca="false">A346+1</f>
        <v>40</v>
      </c>
      <c r="B347" s="75" t="s">
        <v>67</v>
      </c>
      <c r="C347" s="148"/>
      <c r="D347" s="69" t="s">
        <v>454</v>
      </c>
      <c r="E347" s="123"/>
      <c r="F347" s="62"/>
      <c r="G347" s="63" t="n">
        <v>9785912826139</v>
      </c>
      <c r="H347" s="64" t="n">
        <v>26</v>
      </c>
      <c r="I347" s="65" t="n">
        <f aca="false">ROUND((100-$L$4)/100*H347,1)</f>
        <v>13</v>
      </c>
      <c r="J347" s="83" t="s">
        <v>199</v>
      </c>
      <c r="K347" s="67" t="n">
        <v>100</v>
      </c>
      <c r="L347" s="68"/>
      <c r="M347" s="49" t="n">
        <f aca="false">L347*I347</f>
        <v>0</v>
      </c>
      <c r="N347" s="51" t="n">
        <f aca="false">L347*2.2/100</f>
        <v>0</v>
      </c>
      <c r="O347" s="51" t="n">
        <f aca="false">TRUNC(L347/K347,0)*K347</f>
        <v>0</v>
      </c>
      <c r="P347" s="52" t="n">
        <f aca="false">L347-O347</f>
        <v>0</v>
      </c>
      <c r="R347" s="51"/>
    </row>
    <row r="348" s="1" customFormat="true" ht="111.75" hidden="false" customHeight="true" outlineLevel="0" collapsed="false">
      <c r="A348" s="82" t="n">
        <f aca="false">A347+1</f>
        <v>41</v>
      </c>
      <c r="B348" s="75" t="s">
        <v>67</v>
      </c>
      <c r="C348" s="148"/>
      <c r="D348" s="69" t="s">
        <v>455</v>
      </c>
      <c r="E348" s="180"/>
      <c r="F348" s="62"/>
      <c r="G348" s="63" t="n">
        <v>9785912826146</v>
      </c>
      <c r="H348" s="64" t="n">
        <v>26</v>
      </c>
      <c r="I348" s="65" t="n">
        <f aca="false">ROUND((100-$L$4)/100*H348,1)</f>
        <v>13</v>
      </c>
      <c r="J348" s="83"/>
      <c r="K348" s="67" t="n">
        <v>100</v>
      </c>
      <c r="L348" s="68"/>
      <c r="M348" s="49" t="n">
        <f aca="false">L348*I348</f>
        <v>0</v>
      </c>
      <c r="N348" s="51" t="n">
        <f aca="false">L348*2.2/100</f>
        <v>0</v>
      </c>
      <c r="O348" s="51" t="n">
        <f aca="false">TRUNC(L348/K348,0)*K348</f>
        <v>0</v>
      </c>
      <c r="P348" s="52" t="n">
        <f aca="false">L348-O348</f>
        <v>0</v>
      </c>
      <c r="R348" s="51"/>
    </row>
    <row r="349" s="1" customFormat="true" ht="111.75" hidden="false" customHeight="true" outlineLevel="0" collapsed="false">
      <c r="A349" s="82" t="n">
        <f aca="false">A348+1</f>
        <v>42</v>
      </c>
      <c r="B349" s="75"/>
      <c r="C349" s="169" t="s">
        <v>189</v>
      </c>
      <c r="D349" s="69" t="s">
        <v>456</v>
      </c>
      <c r="E349" s="61" t="s">
        <v>28</v>
      </c>
      <c r="F349" s="62"/>
      <c r="G349" s="63" t="n">
        <v>9785912827334</v>
      </c>
      <c r="H349" s="64" t="n">
        <v>26</v>
      </c>
      <c r="I349" s="65" t="n">
        <f aca="false">ROUND((100-$L$4)/100*H349,1)</f>
        <v>13</v>
      </c>
      <c r="J349" s="83" t="s">
        <v>161</v>
      </c>
      <c r="K349" s="67" t="n">
        <v>100</v>
      </c>
      <c r="L349" s="68"/>
      <c r="M349" s="49" t="n">
        <f aca="false">L349*I349</f>
        <v>0</v>
      </c>
      <c r="N349" s="51" t="n">
        <f aca="false">L349*2.2/100</f>
        <v>0</v>
      </c>
      <c r="O349" s="51" t="n">
        <f aca="false">TRUNC(L349/K349,0)*K349</f>
        <v>0</v>
      </c>
      <c r="P349" s="52" t="n">
        <f aca="false">L349-O349</f>
        <v>0</v>
      </c>
      <c r="R349" s="81"/>
    </row>
    <row r="350" s="132" customFormat="true" ht="111.75" hidden="false" customHeight="true" outlineLevel="0" collapsed="false">
      <c r="A350" s="82" t="n">
        <f aca="false">A349+1</f>
        <v>43</v>
      </c>
      <c r="B350" s="75" t="s">
        <v>67</v>
      </c>
      <c r="C350" s="148"/>
      <c r="D350" s="69" t="s">
        <v>457</v>
      </c>
      <c r="E350" s="155"/>
      <c r="F350" s="62"/>
      <c r="G350" s="63" t="n">
        <v>9785912823305</v>
      </c>
      <c r="H350" s="64" t="n">
        <v>26</v>
      </c>
      <c r="I350" s="65" t="n">
        <f aca="false">ROUND((100-$L$4)/100*H350,1)</f>
        <v>13</v>
      </c>
      <c r="J350" s="83"/>
      <c r="K350" s="67" t="n">
        <v>100</v>
      </c>
      <c r="L350" s="68"/>
      <c r="M350" s="49" t="n">
        <f aca="false">L350*I350</f>
        <v>0</v>
      </c>
      <c r="N350" s="51" t="n">
        <f aca="false">L350*2.2/100</f>
        <v>0</v>
      </c>
      <c r="O350" s="51" t="n">
        <f aca="false">TRUNC(L350/K350,0)*K350</f>
        <v>0</v>
      </c>
      <c r="P350" s="52" t="n">
        <f aca="false">L350-O350</f>
        <v>0</v>
      </c>
      <c r="R350" s="51"/>
    </row>
    <row r="351" s="1" customFormat="true" ht="111.75" hidden="false" customHeight="true" outlineLevel="0" collapsed="false">
      <c r="A351" s="82" t="n">
        <f aca="false">A350+1</f>
        <v>44</v>
      </c>
      <c r="B351" s="75" t="s">
        <v>67</v>
      </c>
      <c r="C351" s="148"/>
      <c r="D351" s="69" t="s">
        <v>458</v>
      </c>
      <c r="E351" s="61" t="s">
        <v>28</v>
      </c>
      <c r="F351" s="155"/>
      <c r="G351" s="63" t="n">
        <v>9785912822759</v>
      </c>
      <c r="H351" s="64" t="n">
        <v>26</v>
      </c>
      <c r="I351" s="65" t="n">
        <f aca="false">ROUND((100-$L$4)/100*H351,1)</f>
        <v>13</v>
      </c>
      <c r="J351" s="83" t="s">
        <v>199</v>
      </c>
      <c r="K351" s="67" t="n">
        <v>100</v>
      </c>
      <c r="L351" s="68"/>
      <c r="M351" s="49" t="n">
        <f aca="false">L351*I351</f>
        <v>0</v>
      </c>
      <c r="N351" s="51" t="n">
        <f aca="false">L351*2.2/100</f>
        <v>0</v>
      </c>
      <c r="O351" s="51" t="n">
        <f aca="false">TRUNC(L351/K351,0)*K351</f>
        <v>0</v>
      </c>
      <c r="P351" s="52" t="n">
        <f aca="false">L351-O351</f>
        <v>0</v>
      </c>
      <c r="R351" s="51"/>
    </row>
    <row r="352" s="1" customFormat="true" ht="29.25" hidden="false" customHeight="true" outlineLevel="0" collapsed="false">
      <c r="A352" s="71" t="s">
        <v>459</v>
      </c>
      <c r="B352" s="71"/>
      <c r="C352" s="71"/>
      <c r="D352" s="71"/>
      <c r="E352" s="184"/>
      <c r="F352" s="55" t="s">
        <v>460</v>
      </c>
      <c r="G352" s="55"/>
      <c r="H352" s="55"/>
      <c r="I352" s="55"/>
      <c r="J352" s="55"/>
      <c r="K352" s="55"/>
      <c r="L352" s="186"/>
      <c r="M352" s="49"/>
      <c r="N352" s="51"/>
      <c r="O352" s="51"/>
      <c r="P352" s="51"/>
      <c r="R352" s="51"/>
    </row>
    <row r="353" s="1" customFormat="true" ht="34.5" hidden="false" customHeight="true" outlineLevel="0" collapsed="false">
      <c r="A353" s="71"/>
      <c r="B353" s="184"/>
      <c r="C353" s="196" t="s">
        <v>383</v>
      </c>
      <c r="D353" s="196"/>
      <c r="E353" s="72"/>
      <c r="F353" s="207"/>
      <c r="G353" s="207"/>
      <c r="H353" s="207"/>
      <c r="I353" s="207"/>
      <c r="J353" s="207"/>
      <c r="K353" s="208"/>
      <c r="L353" s="186"/>
      <c r="M353" s="49"/>
      <c r="O353" s="51"/>
      <c r="P353" s="51"/>
      <c r="R353" s="51"/>
    </row>
    <row r="354" s="1" customFormat="true" ht="111.75" hidden="false" customHeight="true" outlineLevel="0" collapsed="false">
      <c r="A354" s="74" t="n">
        <v>1</v>
      </c>
      <c r="B354" s="75" t="s">
        <v>67</v>
      </c>
      <c r="C354" s="169" t="s">
        <v>189</v>
      </c>
      <c r="D354" s="69" t="s">
        <v>38</v>
      </c>
      <c r="E354" s="155"/>
      <c r="F354" s="62" t="s">
        <v>461</v>
      </c>
      <c r="G354" s="63" t="n">
        <v>9785912822032</v>
      </c>
      <c r="H354" s="64" t="n">
        <v>24</v>
      </c>
      <c r="I354" s="65" t="n">
        <f aca="false">ROUND((100-$L$4)/100*H354,1)</f>
        <v>12</v>
      </c>
      <c r="J354" s="83" t="s">
        <v>163</v>
      </c>
      <c r="K354" s="67" t="n">
        <v>100</v>
      </c>
      <c r="L354" s="114"/>
      <c r="M354" s="49" t="n">
        <f aca="false">L354*I354</f>
        <v>0</v>
      </c>
      <c r="N354" s="51" t="n">
        <f aca="false">L354*1.8/100</f>
        <v>0</v>
      </c>
      <c r="O354" s="51" t="n">
        <f aca="false">TRUNC(L354/K354,0)*K354</f>
        <v>0</v>
      </c>
      <c r="P354" s="52" t="n">
        <f aca="false">L354-O354</f>
        <v>0</v>
      </c>
      <c r="R354" s="51"/>
    </row>
    <row r="355" s="1" customFormat="true" ht="111.75" hidden="false" customHeight="true" outlineLevel="0" collapsed="false">
      <c r="A355" s="74" t="n">
        <f aca="false">A354+1</f>
        <v>2</v>
      </c>
      <c r="B355" s="75" t="s">
        <v>67</v>
      </c>
      <c r="C355" s="148"/>
      <c r="D355" s="69" t="s">
        <v>462</v>
      </c>
      <c r="E355" s="155"/>
      <c r="F355" s="62" t="s">
        <v>461</v>
      </c>
      <c r="G355" s="63" t="n">
        <v>9785912825965</v>
      </c>
      <c r="H355" s="64" t="n">
        <v>24</v>
      </c>
      <c r="I355" s="65" t="n">
        <f aca="false">ROUND((100-$L$4)/100*H355,1)</f>
        <v>12</v>
      </c>
      <c r="J355" s="83" t="s">
        <v>98</v>
      </c>
      <c r="K355" s="67" t="n">
        <v>100</v>
      </c>
      <c r="L355" s="114"/>
      <c r="M355" s="49" t="n">
        <f aca="false">L355*I355</f>
        <v>0</v>
      </c>
      <c r="N355" s="51" t="n">
        <f aca="false">L355*1.8/100</f>
        <v>0</v>
      </c>
      <c r="O355" s="51" t="n">
        <f aca="false">TRUNC(L355/K355,0)*K355</f>
        <v>0</v>
      </c>
      <c r="P355" s="52" t="n">
        <f aca="false">L355-O355</f>
        <v>0</v>
      </c>
      <c r="R355" s="51"/>
    </row>
    <row r="356" s="1" customFormat="true" ht="111.75" hidden="false" customHeight="true" outlineLevel="0" collapsed="false">
      <c r="A356" s="74" t="n">
        <f aca="false">A355+1</f>
        <v>3</v>
      </c>
      <c r="B356" s="75"/>
      <c r="C356" s="169" t="s">
        <v>189</v>
      </c>
      <c r="D356" s="69" t="s">
        <v>46</v>
      </c>
      <c r="E356" s="155"/>
      <c r="F356" s="62" t="s">
        <v>461</v>
      </c>
      <c r="G356" s="63" t="n">
        <v>9785912826009</v>
      </c>
      <c r="H356" s="64" t="n">
        <v>24</v>
      </c>
      <c r="I356" s="65" t="n">
        <f aca="false">ROUND((100-$L$4)/100*H356,1)</f>
        <v>12</v>
      </c>
      <c r="J356" s="83" t="s">
        <v>199</v>
      </c>
      <c r="K356" s="67" t="n">
        <v>100</v>
      </c>
      <c r="L356" s="114"/>
      <c r="M356" s="49" t="n">
        <f aca="false">L356*I356</f>
        <v>0</v>
      </c>
      <c r="N356" s="51" t="n">
        <f aca="false">L356*1.8/100</f>
        <v>0</v>
      </c>
      <c r="O356" s="51" t="n">
        <f aca="false">TRUNC(L356/K356,0)*K356</f>
        <v>0</v>
      </c>
      <c r="P356" s="52" t="n">
        <f aca="false">L356-O356</f>
        <v>0</v>
      </c>
      <c r="R356" s="51"/>
    </row>
    <row r="357" s="1" customFormat="true" ht="111.75" hidden="false" customHeight="true" outlineLevel="0" collapsed="false">
      <c r="A357" s="74" t="n">
        <f aca="false">A356+1</f>
        <v>4</v>
      </c>
      <c r="B357" s="75" t="s">
        <v>67</v>
      </c>
      <c r="C357" s="169" t="s">
        <v>189</v>
      </c>
      <c r="D357" s="69" t="s">
        <v>255</v>
      </c>
      <c r="E357" s="155"/>
      <c r="F357" s="62" t="s">
        <v>319</v>
      </c>
      <c r="G357" s="63" t="n">
        <v>9785912827440</v>
      </c>
      <c r="H357" s="64" t="n">
        <v>24</v>
      </c>
      <c r="I357" s="65" t="n">
        <f aca="false">ROUND((100-$L$4)/100*H357,1)</f>
        <v>12</v>
      </c>
      <c r="J357" s="83" t="s">
        <v>163</v>
      </c>
      <c r="K357" s="67" t="n">
        <v>100</v>
      </c>
      <c r="L357" s="114"/>
      <c r="M357" s="49" t="n">
        <f aca="false">L357*I357</f>
        <v>0</v>
      </c>
      <c r="N357" s="51" t="n">
        <f aca="false">L357*1.8/100</f>
        <v>0</v>
      </c>
      <c r="O357" s="51" t="n">
        <f aca="false">TRUNC(L357/K357,0)*K357</f>
        <v>0</v>
      </c>
      <c r="P357" s="52" t="n">
        <f aca="false">L357-O357</f>
        <v>0</v>
      </c>
      <c r="R357" s="51"/>
    </row>
    <row r="358" s="1" customFormat="true" ht="40.5" hidden="false" customHeight="true" outlineLevel="0" collapsed="false">
      <c r="A358" s="74"/>
      <c r="B358" s="75"/>
      <c r="C358" s="209" t="s">
        <v>375</v>
      </c>
      <c r="D358" s="209"/>
      <c r="E358" s="72"/>
      <c r="F358" s="55" t="s">
        <v>460</v>
      </c>
      <c r="G358" s="55"/>
      <c r="H358" s="55"/>
      <c r="I358" s="55"/>
      <c r="J358" s="55"/>
      <c r="K358" s="55"/>
      <c r="L358" s="114"/>
      <c r="M358" s="49"/>
      <c r="N358" s="51"/>
      <c r="O358" s="51"/>
      <c r="P358" s="52"/>
      <c r="R358" s="51"/>
    </row>
    <row r="359" s="1" customFormat="true" ht="111.75" hidden="false" customHeight="true" outlineLevel="0" collapsed="false">
      <c r="A359" s="74" t="n">
        <v>5</v>
      </c>
      <c r="B359" s="75"/>
      <c r="C359" s="169" t="s">
        <v>189</v>
      </c>
      <c r="D359" s="69" t="s">
        <v>463</v>
      </c>
      <c r="E359" s="123"/>
      <c r="F359" s="62"/>
      <c r="G359" s="63" t="n">
        <v>9785912820236</v>
      </c>
      <c r="H359" s="64" t="n">
        <v>24</v>
      </c>
      <c r="I359" s="65" t="n">
        <f aca="false">ROUND((100-$L$4)/100*H359,1)</f>
        <v>12</v>
      </c>
      <c r="J359" s="83" t="s">
        <v>163</v>
      </c>
      <c r="K359" s="210" t="n">
        <v>100</v>
      </c>
      <c r="L359" s="114"/>
      <c r="M359" s="49" t="n">
        <f aca="false">L359*I359</f>
        <v>0</v>
      </c>
      <c r="N359" s="51" t="n">
        <f aca="false">L359*1.8/100</f>
        <v>0</v>
      </c>
      <c r="O359" s="51" t="n">
        <f aca="false">TRUNC(L359/K359,0)*K359</f>
        <v>0</v>
      </c>
      <c r="P359" s="52" t="n">
        <f aca="false">L359-O359</f>
        <v>0</v>
      </c>
      <c r="R359" s="51"/>
    </row>
    <row r="360" s="1" customFormat="true" ht="111.75" hidden="false" customHeight="true" outlineLevel="0" collapsed="false">
      <c r="A360" s="74" t="n">
        <f aca="false">A359+1</f>
        <v>6</v>
      </c>
      <c r="B360" s="75" t="s">
        <v>67</v>
      </c>
      <c r="C360" s="169" t="s">
        <v>189</v>
      </c>
      <c r="D360" s="69" t="s">
        <v>464</v>
      </c>
      <c r="E360" s="123"/>
      <c r="F360" s="62"/>
      <c r="G360" s="63" t="n">
        <v>9785912827419</v>
      </c>
      <c r="H360" s="64" t="n">
        <v>24</v>
      </c>
      <c r="I360" s="65" t="n">
        <f aca="false">ROUND((100-$L$4)/100*H360,1)</f>
        <v>12</v>
      </c>
      <c r="J360" s="83" t="s">
        <v>199</v>
      </c>
      <c r="K360" s="67" t="n">
        <v>100</v>
      </c>
      <c r="L360" s="114"/>
      <c r="M360" s="49" t="n">
        <f aca="false">L360*I360</f>
        <v>0</v>
      </c>
      <c r="N360" s="51" t="n">
        <f aca="false">L360*1.8/100</f>
        <v>0</v>
      </c>
      <c r="O360" s="51" t="n">
        <f aca="false">TRUNC(L360/K360,0)*K360</f>
        <v>0</v>
      </c>
      <c r="P360" s="52" t="n">
        <f aca="false">L360-O360</f>
        <v>0</v>
      </c>
      <c r="R360" s="51"/>
    </row>
    <row r="361" s="1" customFormat="true" ht="111.75" hidden="false" customHeight="true" outlineLevel="0" collapsed="false">
      <c r="A361" s="74" t="n">
        <f aca="false">A360+1</f>
        <v>7</v>
      </c>
      <c r="B361" s="75"/>
      <c r="C361" s="169" t="s">
        <v>189</v>
      </c>
      <c r="D361" s="69" t="s">
        <v>465</v>
      </c>
      <c r="E361" s="123"/>
      <c r="F361" s="62"/>
      <c r="G361" s="63" t="n">
        <v>9785912826030</v>
      </c>
      <c r="H361" s="64" t="n">
        <v>24</v>
      </c>
      <c r="I361" s="65" t="n">
        <f aca="false">ROUND((100-$L$4)/100*H361,1)</f>
        <v>12</v>
      </c>
      <c r="J361" s="83" t="s">
        <v>199</v>
      </c>
      <c r="K361" s="210" t="n">
        <v>100</v>
      </c>
      <c r="L361" s="114"/>
      <c r="M361" s="49" t="n">
        <f aca="false">L361*I361</f>
        <v>0</v>
      </c>
      <c r="N361" s="51" t="n">
        <f aca="false">L361*1.8/100</f>
        <v>0</v>
      </c>
      <c r="O361" s="51" t="n">
        <f aca="false">TRUNC(L361/K361,0)*K361</f>
        <v>0</v>
      </c>
      <c r="P361" s="52" t="n">
        <f aca="false">L361-O361</f>
        <v>0</v>
      </c>
      <c r="R361" s="51"/>
    </row>
    <row r="362" s="1" customFormat="true" ht="111.75" hidden="false" customHeight="true" outlineLevel="0" collapsed="false">
      <c r="A362" s="74" t="n">
        <f aca="false">A361+1</f>
        <v>8</v>
      </c>
      <c r="B362" s="75"/>
      <c r="C362" s="169" t="s">
        <v>189</v>
      </c>
      <c r="D362" s="69" t="s">
        <v>466</v>
      </c>
      <c r="E362" s="123"/>
      <c r="F362" s="62" t="s">
        <v>319</v>
      </c>
      <c r="G362" s="63" t="n">
        <v>9785912827402</v>
      </c>
      <c r="H362" s="64" t="n">
        <v>24</v>
      </c>
      <c r="I362" s="65" t="n">
        <f aca="false">ROUND((100-$L$4)/100*H362,1)</f>
        <v>12</v>
      </c>
      <c r="J362" s="83" t="s">
        <v>163</v>
      </c>
      <c r="K362" s="210" t="n">
        <v>100</v>
      </c>
      <c r="L362" s="114"/>
      <c r="M362" s="49" t="n">
        <f aca="false">L362*I362</f>
        <v>0</v>
      </c>
      <c r="N362" s="51" t="n">
        <f aca="false">L362*1.8/100</f>
        <v>0</v>
      </c>
      <c r="O362" s="51" t="n">
        <f aca="false">TRUNC(L362/K362,0)*K362</f>
        <v>0</v>
      </c>
      <c r="P362" s="52" t="n">
        <f aca="false">L362-O362</f>
        <v>0</v>
      </c>
      <c r="R362" s="51"/>
    </row>
    <row r="363" s="1" customFormat="true" ht="36" hidden="false" customHeight="true" outlineLevel="0" collapsed="false">
      <c r="A363" s="74"/>
      <c r="B363" s="75"/>
      <c r="C363" s="209" t="s">
        <v>391</v>
      </c>
      <c r="D363" s="209"/>
      <c r="E363" s="72"/>
      <c r="F363" s="55" t="s">
        <v>460</v>
      </c>
      <c r="G363" s="55"/>
      <c r="H363" s="55"/>
      <c r="I363" s="55"/>
      <c r="J363" s="55"/>
      <c r="K363" s="55"/>
      <c r="L363" s="114"/>
      <c r="M363" s="49"/>
      <c r="O363" s="51"/>
      <c r="P363" s="52"/>
      <c r="R363" s="51"/>
    </row>
    <row r="364" s="1" customFormat="true" ht="111.75" hidden="false" customHeight="true" outlineLevel="0" collapsed="false">
      <c r="A364" s="74" t="n">
        <f aca="false">A362+1</f>
        <v>9</v>
      </c>
      <c r="B364" s="75" t="s">
        <v>67</v>
      </c>
      <c r="C364" s="148"/>
      <c r="D364" s="69" t="s">
        <v>467</v>
      </c>
      <c r="E364" s="156"/>
      <c r="F364" s="62" t="s">
        <v>319</v>
      </c>
      <c r="G364" s="63" t="n">
        <v>9785000335123</v>
      </c>
      <c r="H364" s="64" t="n">
        <v>24</v>
      </c>
      <c r="I364" s="65" t="n">
        <f aca="false">ROUND((100-$L$4)/100*H364,1)</f>
        <v>12</v>
      </c>
      <c r="J364" s="83" t="s">
        <v>98</v>
      </c>
      <c r="K364" s="67" t="n">
        <v>100</v>
      </c>
      <c r="L364" s="114"/>
      <c r="M364" s="49" t="n">
        <f aca="false">L364*I364</f>
        <v>0</v>
      </c>
      <c r="N364" s="51" t="n">
        <f aca="false">L364*1.8/100</f>
        <v>0</v>
      </c>
      <c r="O364" s="51" t="n">
        <f aca="false">TRUNC(L364/K364,0)*K364</f>
        <v>0</v>
      </c>
      <c r="P364" s="52" t="n">
        <f aca="false">L364-O364</f>
        <v>0</v>
      </c>
      <c r="R364" s="51"/>
    </row>
    <row r="365" s="1" customFormat="true" ht="111.75" hidden="false" customHeight="true" outlineLevel="0" collapsed="false">
      <c r="A365" s="74" t="n">
        <f aca="false">A364+1</f>
        <v>10</v>
      </c>
      <c r="B365" s="75" t="s">
        <v>67</v>
      </c>
      <c r="C365" s="169" t="s">
        <v>189</v>
      </c>
      <c r="D365" s="69" t="s">
        <v>468</v>
      </c>
      <c r="E365" s="156"/>
      <c r="F365" s="62" t="s">
        <v>319</v>
      </c>
      <c r="G365" s="63" t="n">
        <v>9785912827433</v>
      </c>
      <c r="H365" s="64" t="n">
        <v>24</v>
      </c>
      <c r="I365" s="65" t="n">
        <f aca="false">ROUND((100-$L$4)/100*H365,1)</f>
        <v>12</v>
      </c>
      <c r="J365" s="83" t="s">
        <v>163</v>
      </c>
      <c r="K365" s="67" t="n">
        <v>100</v>
      </c>
      <c r="L365" s="114"/>
      <c r="M365" s="49" t="n">
        <f aca="false">L365*I365</f>
        <v>0</v>
      </c>
      <c r="N365" s="51" t="n">
        <f aca="false">L365*1.8/100</f>
        <v>0</v>
      </c>
      <c r="O365" s="51" t="n">
        <f aca="false">TRUNC(L365/K365,0)*K365</f>
        <v>0</v>
      </c>
      <c r="P365" s="52" t="n">
        <f aca="false">L365-O365</f>
        <v>0</v>
      </c>
      <c r="R365" s="51"/>
    </row>
    <row r="366" s="1" customFormat="true" ht="111.75" hidden="false" customHeight="true" outlineLevel="0" collapsed="false">
      <c r="A366" s="74" t="n">
        <f aca="false">A365+1</f>
        <v>11</v>
      </c>
      <c r="B366" s="75"/>
      <c r="C366" s="169" t="s">
        <v>189</v>
      </c>
      <c r="D366" s="69" t="s">
        <v>469</v>
      </c>
      <c r="E366" s="156"/>
      <c r="F366" s="62"/>
      <c r="G366" s="63" t="n">
        <v>9785912827396</v>
      </c>
      <c r="H366" s="64" t="n">
        <v>24</v>
      </c>
      <c r="I366" s="65" t="n">
        <f aca="false">ROUND((100-$L$4)/100*H366,1)</f>
        <v>12</v>
      </c>
      <c r="J366" s="83" t="s">
        <v>199</v>
      </c>
      <c r="K366" s="210" t="n">
        <v>100</v>
      </c>
      <c r="L366" s="114"/>
      <c r="M366" s="49" t="n">
        <f aca="false">L366*I366</f>
        <v>0</v>
      </c>
      <c r="N366" s="51" t="n">
        <f aca="false">L366*1.8/100</f>
        <v>0</v>
      </c>
      <c r="O366" s="51" t="n">
        <f aca="false">TRUNC(L366/K366,0)*K366</f>
        <v>0</v>
      </c>
      <c r="P366" s="52" t="n">
        <f aca="false">L366-O366</f>
        <v>0</v>
      </c>
      <c r="R366" s="51"/>
    </row>
    <row r="367" s="1" customFormat="true" ht="111.75" hidden="false" customHeight="true" outlineLevel="0" collapsed="false">
      <c r="A367" s="74" t="n">
        <f aca="false">A366+1</f>
        <v>12</v>
      </c>
      <c r="B367" s="75" t="s">
        <v>67</v>
      </c>
      <c r="C367" s="148"/>
      <c r="D367" s="69" t="s">
        <v>125</v>
      </c>
      <c r="E367" s="155"/>
      <c r="F367" s="62"/>
      <c r="G367" s="63" t="n">
        <v>9785912822063</v>
      </c>
      <c r="H367" s="64" t="n">
        <v>24</v>
      </c>
      <c r="I367" s="65" t="n">
        <f aca="false">ROUND((100-$L$4)/100*H367,1)</f>
        <v>12</v>
      </c>
      <c r="J367" s="83" t="s">
        <v>98</v>
      </c>
      <c r="K367" s="67" t="n">
        <v>100</v>
      </c>
      <c r="L367" s="114"/>
      <c r="M367" s="49" t="n">
        <f aca="false">L367*I367</f>
        <v>0</v>
      </c>
      <c r="N367" s="51" t="n">
        <f aca="false">L367*1.8/100</f>
        <v>0</v>
      </c>
      <c r="O367" s="51" t="n">
        <f aca="false">TRUNC(L367/K367,0)*K367</f>
        <v>0</v>
      </c>
      <c r="P367" s="52" t="n">
        <f aca="false">L367-O367</f>
        <v>0</v>
      </c>
      <c r="R367" s="51"/>
    </row>
    <row r="368" s="1" customFormat="true" ht="111.75" hidden="false" customHeight="true" outlineLevel="0" collapsed="false">
      <c r="A368" s="74" t="n">
        <f aca="false">A367+1</f>
        <v>13</v>
      </c>
      <c r="B368" s="75"/>
      <c r="C368" s="169" t="s">
        <v>189</v>
      </c>
      <c r="D368" s="69" t="s">
        <v>470</v>
      </c>
      <c r="E368" s="156"/>
      <c r="F368" s="62"/>
      <c r="G368" s="63" t="n">
        <v>9785000335130</v>
      </c>
      <c r="H368" s="64" t="n">
        <v>24</v>
      </c>
      <c r="I368" s="65" t="n">
        <f aca="false">ROUND((100-$L$4)/100*H368,1)</f>
        <v>12</v>
      </c>
      <c r="J368" s="83" t="s">
        <v>163</v>
      </c>
      <c r="K368" s="67" t="n">
        <v>100</v>
      </c>
      <c r="L368" s="114"/>
      <c r="M368" s="49" t="n">
        <f aca="false">L368*I368</f>
        <v>0</v>
      </c>
      <c r="N368" s="51" t="n">
        <f aca="false">L368*1.8/100</f>
        <v>0</v>
      </c>
      <c r="O368" s="51" t="n">
        <f aca="false">TRUNC(L368/K368,0)*K368</f>
        <v>0</v>
      </c>
      <c r="P368" s="52" t="n">
        <f aca="false">L368-O368</f>
        <v>0</v>
      </c>
      <c r="R368" s="51"/>
    </row>
    <row r="369" s="1" customFormat="true" ht="111.75" hidden="false" customHeight="true" outlineLevel="0" collapsed="false">
      <c r="A369" s="74" t="n">
        <f aca="false">A368+1</f>
        <v>14</v>
      </c>
      <c r="B369" s="75"/>
      <c r="C369" s="169" t="s">
        <v>189</v>
      </c>
      <c r="D369" s="69" t="s">
        <v>471</v>
      </c>
      <c r="E369" s="156"/>
      <c r="F369" s="62"/>
      <c r="G369" s="63" t="n">
        <v>9785912825996</v>
      </c>
      <c r="H369" s="64" t="n">
        <v>24</v>
      </c>
      <c r="I369" s="65" t="n">
        <f aca="false">ROUND((100-$L$4)/100*H369,1)</f>
        <v>12</v>
      </c>
      <c r="J369" s="83" t="s">
        <v>163</v>
      </c>
      <c r="K369" s="67" t="n">
        <v>100</v>
      </c>
      <c r="L369" s="114"/>
      <c r="M369" s="49" t="n">
        <f aca="false">L369*I369</f>
        <v>0</v>
      </c>
      <c r="N369" s="51" t="n">
        <f aca="false">L369*1.8/100</f>
        <v>0</v>
      </c>
      <c r="O369" s="51" t="n">
        <f aca="false">TRUNC(L369/K369,0)*K369</f>
        <v>0</v>
      </c>
      <c r="P369" s="52" t="n">
        <f aca="false">L369-O369</f>
        <v>0</v>
      </c>
      <c r="R369" s="51"/>
    </row>
    <row r="370" s="1" customFormat="true" ht="111.75" hidden="false" customHeight="true" outlineLevel="0" collapsed="false">
      <c r="A370" s="74" t="n">
        <f aca="false">A369+1</f>
        <v>15</v>
      </c>
      <c r="B370" s="75"/>
      <c r="C370" s="169" t="s">
        <v>189</v>
      </c>
      <c r="D370" s="69" t="s">
        <v>472</v>
      </c>
      <c r="E370" s="123"/>
      <c r="F370" s="62"/>
      <c r="G370" s="63" t="n">
        <v>9785912827372</v>
      </c>
      <c r="H370" s="64" t="n">
        <v>24</v>
      </c>
      <c r="I370" s="65" t="n">
        <f aca="false">ROUND((100-$L$4)/100*H370,1)</f>
        <v>12</v>
      </c>
      <c r="J370" s="83" t="s">
        <v>199</v>
      </c>
      <c r="K370" s="210" t="n">
        <v>100</v>
      </c>
      <c r="L370" s="114"/>
      <c r="M370" s="49" t="n">
        <f aca="false">L370*I370</f>
        <v>0</v>
      </c>
      <c r="N370" s="51" t="n">
        <f aca="false">L370*1.8/100</f>
        <v>0</v>
      </c>
      <c r="O370" s="51" t="n">
        <f aca="false">TRUNC(L370/K370,0)*K370</f>
        <v>0</v>
      </c>
      <c r="P370" s="52" t="n">
        <f aca="false">L370-O370</f>
        <v>0</v>
      </c>
      <c r="R370" s="51"/>
    </row>
    <row r="371" s="1" customFormat="true" ht="111.75" hidden="false" customHeight="true" outlineLevel="0" collapsed="false">
      <c r="A371" s="74" t="n">
        <f aca="false">A370+1</f>
        <v>16</v>
      </c>
      <c r="B371" s="75" t="s">
        <v>67</v>
      </c>
      <c r="C371" s="148"/>
      <c r="D371" s="69" t="s">
        <v>473</v>
      </c>
      <c r="E371" s="123"/>
      <c r="F371" s="62" t="s">
        <v>319</v>
      </c>
      <c r="G371" s="63" t="n">
        <v>9785000335154</v>
      </c>
      <c r="H371" s="64" t="n">
        <v>24</v>
      </c>
      <c r="I371" s="65" t="n">
        <f aca="false">ROUND((100-$L$4)/100*H371,1)</f>
        <v>12</v>
      </c>
      <c r="J371" s="83" t="s">
        <v>98</v>
      </c>
      <c r="K371" s="67" t="n">
        <v>100</v>
      </c>
      <c r="L371" s="114"/>
      <c r="M371" s="49" t="n">
        <f aca="false">L371*I371</f>
        <v>0</v>
      </c>
      <c r="N371" s="51" t="n">
        <f aca="false">L371*1.8/100</f>
        <v>0</v>
      </c>
      <c r="O371" s="51" t="n">
        <f aca="false">TRUNC(L371/K371,0)*K371</f>
        <v>0</v>
      </c>
      <c r="P371" s="52" t="n">
        <f aca="false">L371-O371</f>
        <v>0</v>
      </c>
      <c r="R371" s="51"/>
    </row>
    <row r="372" s="1" customFormat="true" ht="51" hidden="false" customHeight="true" outlineLevel="0" collapsed="false">
      <c r="A372" s="71" t="s">
        <v>474</v>
      </c>
      <c r="B372" s="71"/>
      <c r="C372" s="71"/>
      <c r="D372" s="71"/>
      <c r="E372" s="184"/>
      <c r="F372" s="55" t="s">
        <v>475</v>
      </c>
      <c r="G372" s="55"/>
      <c r="H372" s="55"/>
      <c r="I372" s="55"/>
      <c r="J372" s="55"/>
      <c r="K372" s="55"/>
      <c r="L372" s="186"/>
      <c r="M372" s="49"/>
      <c r="N372" s="51"/>
      <c r="O372" s="51"/>
      <c r="P372" s="52"/>
      <c r="R372" s="51"/>
    </row>
    <row r="373" s="1" customFormat="true" ht="111.75" hidden="false" customHeight="true" outlineLevel="0" collapsed="false">
      <c r="A373" s="82" t="n">
        <v>1</v>
      </c>
      <c r="B373" s="184"/>
      <c r="C373" s="184"/>
      <c r="D373" s="69" t="s">
        <v>476</v>
      </c>
      <c r="E373" s="187"/>
      <c r="F373" s="200"/>
      <c r="G373" s="63" t="n">
        <v>9785000335598</v>
      </c>
      <c r="H373" s="85" t="n">
        <v>50</v>
      </c>
      <c r="I373" s="65" t="n">
        <f aca="false">ROUND((100-$L$4)/100*H373,1)</f>
        <v>25</v>
      </c>
      <c r="J373" s="83" t="s">
        <v>104</v>
      </c>
      <c r="K373" s="67" t="n">
        <v>100</v>
      </c>
      <c r="L373" s="114"/>
      <c r="M373" s="49" t="n">
        <f aca="false">L373*I373</f>
        <v>0</v>
      </c>
      <c r="N373" s="51" t="n">
        <f aca="false">L373*2.4/100</f>
        <v>0</v>
      </c>
      <c r="O373" s="51"/>
      <c r="P373" s="51"/>
      <c r="R373" s="51"/>
    </row>
    <row r="374" s="1" customFormat="true" ht="111.75" hidden="false" customHeight="true" outlineLevel="0" collapsed="false">
      <c r="A374" s="82" t="n">
        <f aca="false">A373+1</f>
        <v>2</v>
      </c>
      <c r="B374" s="75" t="s">
        <v>477</v>
      </c>
      <c r="C374" s="148"/>
      <c r="D374" s="69" t="s">
        <v>478</v>
      </c>
      <c r="E374" s="187"/>
      <c r="F374" s="62"/>
      <c r="G374" s="63" t="n">
        <v>9785000335567</v>
      </c>
      <c r="H374" s="85" t="n">
        <v>50</v>
      </c>
      <c r="I374" s="65" t="n">
        <f aca="false">ROUND((100-$L$4)/100*H374,1)</f>
        <v>25</v>
      </c>
      <c r="J374" s="83" t="s">
        <v>104</v>
      </c>
      <c r="K374" s="67" t="n">
        <v>100</v>
      </c>
      <c r="L374" s="114"/>
      <c r="M374" s="49" t="n">
        <f aca="false">L374*I374</f>
        <v>0</v>
      </c>
      <c r="N374" s="51" t="n">
        <f aca="false">L374*2.4/100</f>
        <v>0</v>
      </c>
      <c r="O374" s="51" t="n">
        <f aca="false">TRUNC(L374/K374,0)*K374</f>
        <v>0</v>
      </c>
      <c r="P374" s="52" t="n">
        <f aca="false">L374-O374</f>
        <v>0</v>
      </c>
      <c r="R374" s="51"/>
    </row>
    <row r="375" s="1" customFormat="true" ht="111.75" hidden="false" customHeight="true" outlineLevel="0" collapsed="false">
      <c r="A375" s="82" t="n">
        <f aca="false">A374+1</f>
        <v>3</v>
      </c>
      <c r="B375" s="75" t="s">
        <v>477</v>
      </c>
      <c r="C375" s="148"/>
      <c r="D375" s="69" t="s">
        <v>479</v>
      </c>
      <c r="E375" s="187"/>
      <c r="F375" s="62"/>
      <c r="G375" s="63" t="n">
        <v>9785000335604</v>
      </c>
      <c r="H375" s="85" t="n">
        <v>50</v>
      </c>
      <c r="I375" s="65" t="n">
        <f aca="false">ROUND((100-$L$4)/100*H375,1)</f>
        <v>25</v>
      </c>
      <c r="J375" s="83" t="s">
        <v>104</v>
      </c>
      <c r="K375" s="67" t="n">
        <v>100</v>
      </c>
      <c r="L375" s="114"/>
      <c r="M375" s="49" t="n">
        <f aca="false">L375*I375</f>
        <v>0</v>
      </c>
      <c r="N375" s="51" t="n">
        <f aca="false">L375*2.4/100</f>
        <v>0</v>
      </c>
      <c r="O375" s="51" t="n">
        <f aca="false">TRUNC(L375/K375,0)*K375</f>
        <v>0</v>
      </c>
      <c r="P375" s="52" t="n">
        <f aca="false">L375-O375</f>
        <v>0</v>
      </c>
      <c r="R375" s="51"/>
    </row>
    <row r="376" s="1" customFormat="true" ht="111.75" hidden="false" customHeight="true" outlineLevel="0" collapsed="false">
      <c r="A376" s="82" t="n">
        <f aca="false">A375+1</f>
        <v>4</v>
      </c>
      <c r="B376" s="75" t="s">
        <v>477</v>
      </c>
      <c r="C376" s="148"/>
      <c r="D376" s="69" t="s">
        <v>480</v>
      </c>
      <c r="E376" s="187"/>
      <c r="F376" s="62"/>
      <c r="G376" s="63" t="n">
        <v>9785000335550</v>
      </c>
      <c r="H376" s="85" t="n">
        <v>50</v>
      </c>
      <c r="I376" s="65" t="n">
        <f aca="false">ROUND((100-$L$4)/100*H376,1)</f>
        <v>25</v>
      </c>
      <c r="J376" s="83" t="s">
        <v>104</v>
      </c>
      <c r="K376" s="67" t="n">
        <v>100</v>
      </c>
      <c r="L376" s="114"/>
      <c r="M376" s="49" t="n">
        <f aca="false">L376*I376</f>
        <v>0</v>
      </c>
      <c r="N376" s="51" t="n">
        <f aca="false">L376*2.4/100</f>
        <v>0</v>
      </c>
      <c r="O376" s="51" t="n">
        <f aca="false">TRUNC(L376/K376,0)*K376</f>
        <v>0</v>
      </c>
      <c r="P376" s="52" t="n">
        <f aca="false">L376-O376</f>
        <v>0</v>
      </c>
      <c r="R376" s="51"/>
    </row>
    <row r="377" s="1" customFormat="true" ht="115.5" hidden="false" customHeight="true" outlineLevel="0" collapsed="false">
      <c r="A377" s="82" t="n">
        <f aca="false">A376+1</f>
        <v>5</v>
      </c>
      <c r="B377" s="75" t="s">
        <v>477</v>
      </c>
      <c r="C377" s="148"/>
      <c r="D377" s="69" t="s">
        <v>481</v>
      </c>
      <c r="E377" s="187"/>
      <c r="F377" s="62"/>
      <c r="G377" s="63" t="n">
        <v>9785000335581</v>
      </c>
      <c r="H377" s="85" t="n">
        <v>50</v>
      </c>
      <c r="I377" s="65" t="n">
        <f aca="false">ROUND((100-$L$4)/100*H377,1)</f>
        <v>25</v>
      </c>
      <c r="J377" s="83" t="s">
        <v>104</v>
      </c>
      <c r="K377" s="67" t="n">
        <v>100</v>
      </c>
      <c r="L377" s="114"/>
      <c r="M377" s="49" t="n">
        <f aca="false">L377*I377</f>
        <v>0</v>
      </c>
      <c r="N377" s="51" t="n">
        <f aca="false">L377*2.4/100</f>
        <v>0</v>
      </c>
      <c r="O377" s="51" t="n">
        <f aca="false">TRUNC(L377/K377,0)*K377</f>
        <v>0</v>
      </c>
      <c r="P377" s="52" t="n">
        <f aca="false">L377-O377</f>
        <v>0</v>
      </c>
      <c r="R377" s="51"/>
    </row>
    <row r="378" s="1" customFormat="true" ht="115.5" hidden="false" customHeight="true" outlineLevel="0" collapsed="false">
      <c r="A378" s="82" t="n">
        <f aca="false">A377+1</f>
        <v>6</v>
      </c>
      <c r="B378" s="75" t="s">
        <v>477</v>
      </c>
      <c r="C378" s="148"/>
      <c r="D378" s="69" t="s">
        <v>482</v>
      </c>
      <c r="E378" s="187"/>
      <c r="F378" s="62"/>
      <c r="G378" s="63" t="n">
        <v>9785000335543</v>
      </c>
      <c r="H378" s="85" t="n">
        <v>50</v>
      </c>
      <c r="I378" s="65" t="n">
        <f aca="false">ROUND((100-$L$4)/100*H378,1)</f>
        <v>25</v>
      </c>
      <c r="J378" s="83" t="s">
        <v>104</v>
      </c>
      <c r="K378" s="67" t="n">
        <v>100</v>
      </c>
      <c r="L378" s="114"/>
      <c r="M378" s="49" t="n">
        <f aca="false">L378*I378</f>
        <v>0</v>
      </c>
      <c r="N378" s="51" t="n">
        <f aca="false">L378*2.4/100</f>
        <v>0</v>
      </c>
      <c r="O378" s="51" t="n">
        <f aca="false">TRUNC(L378/K378,0)*K378</f>
        <v>0</v>
      </c>
      <c r="P378" s="52" t="n">
        <f aca="false">L378-O378</f>
        <v>0</v>
      </c>
      <c r="R378" s="51"/>
    </row>
    <row r="379" s="1" customFormat="true" ht="60" hidden="false" customHeight="true" outlineLevel="0" collapsed="false">
      <c r="A379" s="71" t="s">
        <v>483</v>
      </c>
      <c r="B379" s="71"/>
      <c r="C379" s="71"/>
      <c r="D379" s="71"/>
      <c r="E379" s="184"/>
      <c r="F379" s="55" t="s">
        <v>484</v>
      </c>
      <c r="G379" s="55"/>
      <c r="H379" s="55"/>
      <c r="I379" s="55"/>
      <c r="J379" s="55"/>
      <c r="K379" s="55"/>
      <c r="L379" s="186"/>
      <c r="M379" s="49"/>
      <c r="O379" s="51"/>
      <c r="P379" s="52"/>
      <c r="R379" s="51"/>
    </row>
    <row r="380" s="1" customFormat="true" ht="111.75" hidden="false" customHeight="true" outlineLevel="0" collapsed="false">
      <c r="A380" s="82" t="n">
        <v>1</v>
      </c>
      <c r="B380" s="75" t="s">
        <v>477</v>
      </c>
      <c r="C380" s="148"/>
      <c r="D380" s="69" t="s">
        <v>285</v>
      </c>
      <c r="E380" s="187"/>
      <c r="F380" s="62"/>
      <c r="G380" s="63" t="n">
        <v>9785912825170</v>
      </c>
      <c r="H380" s="85" t="n">
        <v>50</v>
      </c>
      <c r="I380" s="65" t="n">
        <f aca="false">ROUND((100-$L$4)/100*H380,1)</f>
        <v>25</v>
      </c>
      <c r="J380" s="83"/>
      <c r="K380" s="67" t="n">
        <v>100</v>
      </c>
      <c r="L380" s="114"/>
      <c r="M380" s="49" t="n">
        <f aca="false">L380*I380</f>
        <v>0</v>
      </c>
      <c r="N380" s="51" t="n">
        <f aca="false">L380*2.5/100</f>
        <v>0</v>
      </c>
      <c r="O380" s="51" t="n">
        <f aca="false">TRUNC(L380/K380,0)*K380</f>
        <v>0</v>
      </c>
      <c r="P380" s="52" t="n">
        <f aca="false">L380-O380</f>
        <v>0</v>
      </c>
      <c r="R380" s="51"/>
    </row>
    <row r="381" s="1" customFormat="true" ht="111.75" hidden="false" customHeight="true" outlineLevel="0" collapsed="false">
      <c r="A381" s="82" t="n">
        <f aca="false">A380+1</f>
        <v>2</v>
      </c>
      <c r="B381" s="75" t="s">
        <v>477</v>
      </c>
      <c r="C381" s="148"/>
      <c r="D381" s="69" t="s">
        <v>485</v>
      </c>
      <c r="E381" s="187"/>
      <c r="F381" s="62"/>
      <c r="G381" s="63" t="n">
        <v>9785912821615</v>
      </c>
      <c r="H381" s="85" t="n">
        <v>50</v>
      </c>
      <c r="I381" s="65" t="n">
        <f aca="false">ROUND((100-$L$4)/100*H381,1)</f>
        <v>25</v>
      </c>
      <c r="J381" s="83"/>
      <c r="K381" s="67" t="n">
        <v>100</v>
      </c>
      <c r="L381" s="114"/>
      <c r="M381" s="49" t="n">
        <f aca="false">L381*I381</f>
        <v>0</v>
      </c>
      <c r="N381" s="51" t="n">
        <f aca="false">L381*2.5/100</f>
        <v>0</v>
      </c>
      <c r="O381" s="51" t="n">
        <f aca="false">TRUNC(L381/K381,0)*K381</f>
        <v>0</v>
      </c>
      <c r="P381" s="52" t="n">
        <f aca="false">L381-O381</f>
        <v>0</v>
      </c>
      <c r="R381" s="51"/>
    </row>
    <row r="382" s="1" customFormat="true" ht="111.75" hidden="false" customHeight="true" outlineLevel="0" collapsed="false">
      <c r="A382" s="82" t="n">
        <f aca="false">A381+1</f>
        <v>3</v>
      </c>
      <c r="B382" s="75" t="s">
        <v>477</v>
      </c>
      <c r="C382" s="148"/>
      <c r="D382" s="69" t="s">
        <v>486</v>
      </c>
      <c r="E382" s="187"/>
      <c r="F382" s="62"/>
      <c r="G382" s="63" t="n">
        <v>9785912821622</v>
      </c>
      <c r="H382" s="85" t="n">
        <v>50</v>
      </c>
      <c r="I382" s="65" t="n">
        <f aca="false">ROUND((100-$L$4)/100*H382,1)</f>
        <v>25</v>
      </c>
      <c r="J382" s="83"/>
      <c r="K382" s="67" t="n">
        <v>100</v>
      </c>
      <c r="L382" s="114"/>
      <c r="M382" s="49" t="n">
        <f aca="false">L382*I382</f>
        <v>0</v>
      </c>
      <c r="N382" s="51" t="n">
        <f aca="false">L382*2.5/100</f>
        <v>0</v>
      </c>
      <c r="O382" s="51" t="n">
        <f aca="false">TRUNC(L382/K382,0)*K382</f>
        <v>0</v>
      </c>
      <c r="P382" s="52" t="n">
        <f aca="false">L382-O382</f>
        <v>0</v>
      </c>
      <c r="R382" s="51"/>
    </row>
    <row r="383" s="1" customFormat="true" ht="111.75" hidden="false" customHeight="true" outlineLevel="0" collapsed="false">
      <c r="A383" s="82" t="n">
        <f aca="false">A382+1</f>
        <v>4</v>
      </c>
      <c r="B383" s="75" t="s">
        <v>477</v>
      </c>
      <c r="C383" s="148"/>
      <c r="D383" s="69" t="s">
        <v>463</v>
      </c>
      <c r="E383" s="187"/>
      <c r="F383" s="62"/>
      <c r="G383" s="63" t="n">
        <v>9785912821561</v>
      </c>
      <c r="H383" s="85" t="n">
        <v>50</v>
      </c>
      <c r="I383" s="65" t="n">
        <f aca="false">ROUND((100-$L$4)/100*H383,1)</f>
        <v>25</v>
      </c>
      <c r="J383" s="83"/>
      <c r="K383" s="67" t="n">
        <v>100</v>
      </c>
      <c r="L383" s="114"/>
      <c r="M383" s="49" t="n">
        <f aca="false">L383*I383</f>
        <v>0</v>
      </c>
      <c r="N383" s="51" t="n">
        <f aca="false">L383*2.5/100</f>
        <v>0</v>
      </c>
      <c r="O383" s="51" t="n">
        <f aca="false">TRUNC(L383/K383,0)*K383</f>
        <v>0</v>
      </c>
      <c r="P383" s="52" t="n">
        <f aca="false">L383-O383</f>
        <v>0</v>
      </c>
      <c r="R383" s="51"/>
    </row>
    <row r="384" s="1" customFormat="true" ht="111.75" hidden="false" customHeight="true" outlineLevel="0" collapsed="false">
      <c r="A384" s="82" t="n">
        <f aca="false">A383+1</f>
        <v>5</v>
      </c>
      <c r="B384" s="75" t="s">
        <v>477</v>
      </c>
      <c r="C384" s="148"/>
      <c r="D384" s="69" t="s">
        <v>487</v>
      </c>
      <c r="E384" s="187"/>
      <c r="F384" s="62"/>
      <c r="G384" s="63" t="n">
        <v>9785912825200</v>
      </c>
      <c r="H384" s="85" t="n">
        <v>50</v>
      </c>
      <c r="I384" s="65" t="n">
        <f aca="false">ROUND((100-$L$4)/100*H384,1)</f>
        <v>25</v>
      </c>
      <c r="J384" s="83"/>
      <c r="K384" s="67" t="n">
        <v>100</v>
      </c>
      <c r="L384" s="114"/>
      <c r="M384" s="49" t="n">
        <f aca="false">L384*I384</f>
        <v>0</v>
      </c>
      <c r="N384" s="51" t="n">
        <f aca="false">L384*2.5/100</f>
        <v>0</v>
      </c>
      <c r="O384" s="51" t="n">
        <f aca="false">TRUNC(L384/K384,0)*K384</f>
        <v>0</v>
      </c>
      <c r="P384" s="52" t="n">
        <f aca="false">L384-O384</f>
        <v>0</v>
      </c>
      <c r="R384" s="51"/>
    </row>
    <row r="385" s="1" customFormat="true" ht="111.75" hidden="false" customHeight="true" outlineLevel="0" collapsed="false">
      <c r="A385" s="82" t="n">
        <f aca="false">A384+1</f>
        <v>6</v>
      </c>
      <c r="B385" s="75" t="s">
        <v>477</v>
      </c>
      <c r="C385" s="148"/>
      <c r="D385" s="69" t="s">
        <v>488</v>
      </c>
      <c r="E385" s="187"/>
      <c r="F385" s="62"/>
      <c r="G385" s="63" t="n">
        <v>9785912827624</v>
      </c>
      <c r="H385" s="85" t="n">
        <v>50</v>
      </c>
      <c r="I385" s="65" t="n">
        <f aca="false">ROUND((100-$L$4)/100*H385,1)</f>
        <v>25</v>
      </c>
      <c r="J385" s="83"/>
      <c r="K385" s="67" t="n">
        <v>100</v>
      </c>
      <c r="L385" s="114"/>
      <c r="M385" s="49" t="n">
        <f aca="false">L385*I385</f>
        <v>0</v>
      </c>
      <c r="N385" s="51" t="n">
        <f aca="false">L385*2.5/100</f>
        <v>0</v>
      </c>
      <c r="O385" s="51" t="n">
        <f aca="false">TRUNC(L385/K385,0)*K385</f>
        <v>0</v>
      </c>
      <c r="P385" s="52" t="n">
        <f aca="false">L385-O385</f>
        <v>0</v>
      </c>
      <c r="R385" s="51"/>
    </row>
    <row r="386" s="1" customFormat="true" ht="111.75" hidden="false" customHeight="true" outlineLevel="0" collapsed="false">
      <c r="A386" s="82" t="n">
        <f aca="false">A385+1</f>
        <v>7</v>
      </c>
      <c r="B386" s="75" t="s">
        <v>477</v>
      </c>
      <c r="C386" s="148"/>
      <c r="D386" s="69" t="s">
        <v>489</v>
      </c>
      <c r="E386" s="187"/>
      <c r="F386" s="62"/>
      <c r="G386" s="63" t="n">
        <v>9785912827600</v>
      </c>
      <c r="H386" s="85" t="n">
        <v>50</v>
      </c>
      <c r="I386" s="65" t="n">
        <f aca="false">ROUND((100-$L$4)/100*H386,1)</f>
        <v>25</v>
      </c>
      <c r="J386" s="83"/>
      <c r="K386" s="67" t="n">
        <v>100</v>
      </c>
      <c r="L386" s="114"/>
      <c r="M386" s="49" t="n">
        <f aca="false">L386*I386</f>
        <v>0</v>
      </c>
      <c r="N386" s="51" t="n">
        <f aca="false">L386*2.5/100</f>
        <v>0</v>
      </c>
      <c r="O386" s="51" t="n">
        <f aca="false">TRUNC(L386/K386,0)*K386</f>
        <v>0</v>
      </c>
      <c r="P386" s="52" t="n">
        <f aca="false">L386-O386</f>
        <v>0</v>
      </c>
      <c r="R386" s="51"/>
    </row>
    <row r="387" s="1" customFormat="true" ht="111.75" hidden="false" customHeight="true" outlineLevel="0" collapsed="false">
      <c r="A387" s="82" t="n">
        <f aca="false">A386+1</f>
        <v>8</v>
      </c>
      <c r="B387" s="75" t="s">
        <v>477</v>
      </c>
      <c r="C387" s="148"/>
      <c r="D387" s="69" t="s">
        <v>490</v>
      </c>
      <c r="E387" s="187"/>
      <c r="F387" s="62"/>
      <c r="G387" s="63" t="n">
        <v>9785912821516</v>
      </c>
      <c r="H387" s="85" t="n">
        <v>50</v>
      </c>
      <c r="I387" s="65" t="n">
        <f aca="false">ROUND((100-$L$4)/100*H387,1)</f>
        <v>25</v>
      </c>
      <c r="J387" s="83"/>
      <c r="K387" s="67" t="n">
        <v>100</v>
      </c>
      <c r="L387" s="114"/>
      <c r="M387" s="49" t="n">
        <f aca="false">L387*I387</f>
        <v>0</v>
      </c>
      <c r="N387" s="51" t="n">
        <f aca="false">L387*2.5/100</f>
        <v>0</v>
      </c>
      <c r="O387" s="51" t="n">
        <f aca="false">TRUNC(L387/K387,0)*K387</f>
        <v>0</v>
      </c>
      <c r="P387" s="52" t="n">
        <f aca="false">L387-O387</f>
        <v>0</v>
      </c>
      <c r="R387" s="81"/>
    </row>
    <row r="388" s="132" customFormat="true" ht="111.75" hidden="false" customHeight="true" outlineLevel="0" collapsed="false">
      <c r="A388" s="82" t="n">
        <f aca="false">A387+1</f>
        <v>9</v>
      </c>
      <c r="B388" s="75" t="s">
        <v>477</v>
      </c>
      <c r="C388" s="148"/>
      <c r="D388" s="69" t="s">
        <v>491</v>
      </c>
      <c r="E388" s="187"/>
      <c r="F388" s="62"/>
      <c r="G388" s="63" t="n">
        <v>9785912821530</v>
      </c>
      <c r="H388" s="85" t="n">
        <v>50</v>
      </c>
      <c r="I388" s="65" t="n">
        <f aca="false">ROUND((100-$L$4)/100*H388,1)</f>
        <v>25</v>
      </c>
      <c r="J388" s="83"/>
      <c r="K388" s="67" t="n">
        <v>100</v>
      </c>
      <c r="L388" s="114"/>
      <c r="M388" s="49" t="n">
        <f aca="false">L388*I388</f>
        <v>0</v>
      </c>
      <c r="N388" s="51" t="n">
        <f aca="false">L388*2.5/100</f>
        <v>0</v>
      </c>
      <c r="O388" s="51" t="n">
        <f aca="false">TRUNC(L388/K388,0)*K388</f>
        <v>0</v>
      </c>
      <c r="P388" s="52" t="n">
        <f aca="false">L388-O388</f>
        <v>0</v>
      </c>
      <c r="R388" s="81"/>
    </row>
    <row r="389" s="132" customFormat="true" ht="111.75" hidden="false" customHeight="true" outlineLevel="0" collapsed="false">
      <c r="A389" s="82" t="n">
        <f aca="false">A388+1</f>
        <v>10</v>
      </c>
      <c r="B389" s="75"/>
      <c r="C389" s="148"/>
      <c r="D389" s="69" t="s">
        <v>492</v>
      </c>
      <c r="E389" s="187"/>
      <c r="F389" s="62"/>
      <c r="G389" s="63" t="n">
        <v>9785912821547</v>
      </c>
      <c r="H389" s="85" t="n">
        <v>50</v>
      </c>
      <c r="I389" s="65" t="n">
        <f aca="false">ROUND((100-$L$4)/100*H389,1)</f>
        <v>25</v>
      </c>
      <c r="J389" s="83"/>
      <c r="K389" s="67" t="n">
        <v>100</v>
      </c>
      <c r="L389" s="114"/>
      <c r="M389" s="49" t="n">
        <f aca="false">L389*I389</f>
        <v>0</v>
      </c>
      <c r="N389" s="51" t="n">
        <f aca="false">L389*2.5/100</f>
        <v>0</v>
      </c>
      <c r="O389" s="51" t="n">
        <f aca="false">TRUNC(L389/K389,0)*K389</f>
        <v>0</v>
      </c>
      <c r="P389" s="52" t="n">
        <f aca="false">L389-O389</f>
        <v>0</v>
      </c>
      <c r="R389" s="81"/>
    </row>
    <row r="390" s="132" customFormat="true" ht="48" hidden="false" customHeight="true" outlineLevel="0" collapsed="false">
      <c r="A390" s="48" t="s">
        <v>493</v>
      </c>
      <c r="B390" s="48"/>
      <c r="C390" s="48"/>
      <c r="D390" s="48"/>
      <c r="E390" s="48"/>
      <c r="F390" s="48"/>
      <c r="G390" s="48"/>
      <c r="H390" s="48"/>
      <c r="I390" s="48"/>
      <c r="J390" s="211"/>
      <c r="K390" s="212"/>
      <c r="L390" s="114"/>
      <c r="M390" s="49"/>
      <c r="N390" s="51"/>
      <c r="O390" s="51"/>
      <c r="P390" s="52"/>
      <c r="R390" s="51"/>
    </row>
    <row r="391" s="1" customFormat="true" ht="48" hidden="false" customHeight="true" outlineLevel="0" collapsed="false">
      <c r="A391" s="71" t="s">
        <v>494</v>
      </c>
      <c r="B391" s="71"/>
      <c r="C391" s="71"/>
      <c r="D391" s="71"/>
      <c r="E391" s="72"/>
      <c r="F391" s="55" t="s">
        <v>495</v>
      </c>
      <c r="G391" s="55"/>
      <c r="H391" s="55"/>
      <c r="I391" s="55"/>
      <c r="J391" s="55"/>
      <c r="K391" s="55"/>
      <c r="L391" s="186"/>
      <c r="M391" s="49"/>
      <c r="O391" s="51"/>
      <c r="P391" s="51"/>
      <c r="R391" s="51"/>
    </row>
    <row r="392" s="1" customFormat="true" ht="111.75" hidden="false" customHeight="true" outlineLevel="0" collapsed="false">
      <c r="A392" s="82" t="n">
        <v>1</v>
      </c>
      <c r="B392" s="75"/>
      <c r="C392" s="169" t="s">
        <v>189</v>
      </c>
      <c r="D392" s="69" t="s">
        <v>496</v>
      </c>
      <c r="E392" s="123"/>
      <c r="F392" s="62"/>
      <c r="G392" s="174" t="n">
        <v>9785000336564</v>
      </c>
      <c r="H392" s="64" t="n">
        <v>50</v>
      </c>
      <c r="I392" s="65" t="n">
        <f aca="false">ROUND((100-$L$4)/100*H392,1)</f>
        <v>25</v>
      </c>
      <c r="J392" s="83" t="s">
        <v>43</v>
      </c>
      <c r="K392" s="181" t="n">
        <v>100</v>
      </c>
      <c r="L392" s="68"/>
      <c r="M392" s="49" t="n">
        <f aca="false">L392*I392</f>
        <v>0</v>
      </c>
      <c r="N392" s="51" t="n">
        <f aca="false">L392*3.9/100</f>
        <v>0</v>
      </c>
      <c r="O392" s="51" t="n">
        <f aca="false">TRUNC(L392/K392,0)*K392</f>
        <v>0</v>
      </c>
      <c r="P392" s="52" t="n">
        <f aca="false">L392-O392</f>
        <v>0</v>
      </c>
      <c r="R392" s="51"/>
    </row>
    <row r="393" s="1" customFormat="true" ht="111.75" hidden="false" customHeight="true" outlineLevel="0" collapsed="false">
      <c r="A393" s="82" t="n">
        <f aca="false">A392+1</f>
        <v>2</v>
      </c>
      <c r="B393" s="75"/>
      <c r="C393" s="169" t="s">
        <v>189</v>
      </c>
      <c r="D393" s="60" t="s">
        <v>497</v>
      </c>
      <c r="E393" s="153"/>
      <c r="F393" s="62"/>
      <c r="G393" s="174" t="n">
        <v>9785912822414</v>
      </c>
      <c r="H393" s="64" t="n">
        <v>50</v>
      </c>
      <c r="I393" s="65" t="n">
        <f aca="false">ROUND((100-$L$4)/100*H393,1)</f>
        <v>25</v>
      </c>
      <c r="J393" s="83" t="s">
        <v>163</v>
      </c>
      <c r="K393" s="181" t="n">
        <v>100</v>
      </c>
      <c r="L393" s="68"/>
      <c r="M393" s="49" t="n">
        <f aca="false">L393*I393</f>
        <v>0</v>
      </c>
      <c r="N393" s="51" t="n">
        <f aca="false">L393*3.9/100</f>
        <v>0</v>
      </c>
      <c r="O393" s="51" t="n">
        <f aca="false">TRUNC(L393/K393,0)*K393</f>
        <v>0</v>
      </c>
      <c r="P393" s="52" t="n">
        <f aca="false">L393-O393</f>
        <v>0</v>
      </c>
      <c r="R393" s="51"/>
    </row>
    <row r="394" s="1" customFormat="true" ht="111.75" hidden="false" customHeight="true" outlineLevel="0" collapsed="false">
      <c r="A394" s="82" t="n">
        <f aca="false">A393+1</f>
        <v>3</v>
      </c>
      <c r="B394" s="75" t="s">
        <v>498</v>
      </c>
      <c r="C394" s="169" t="s">
        <v>189</v>
      </c>
      <c r="D394" s="60" t="s">
        <v>499</v>
      </c>
      <c r="E394" s="61" t="s">
        <v>28</v>
      </c>
      <c r="F394" s="62"/>
      <c r="G394" s="174" t="n">
        <v>9785912822575</v>
      </c>
      <c r="H394" s="64" t="n">
        <v>50</v>
      </c>
      <c r="I394" s="65" t="n">
        <f aca="false">ROUND((100-$L$4)/100*H394,1)</f>
        <v>25</v>
      </c>
      <c r="J394" s="83" t="s">
        <v>163</v>
      </c>
      <c r="K394" s="181" t="n">
        <v>100</v>
      </c>
      <c r="L394" s="68"/>
      <c r="M394" s="49" t="n">
        <f aca="false">L394*I394</f>
        <v>0</v>
      </c>
      <c r="N394" s="51" t="n">
        <f aca="false">L394*3.9/100</f>
        <v>0</v>
      </c>
      <c r="O394" s="51" t="n">
        <f aca="false">TRUNC(L394/K394,0)*K394</f>
        <v>0</v>
      </c>
      <c r="P394" s="52" t="n">
        <f aca="false">L394-O394</f>
        <v>0</v>
      </c>
      <c r="R394" s="51"/>
    </row>
    <row r="395" s="1" customFormat="true" ht="111.75" hidden="false" customHeight="true" outlineLevel="0" collapsed="false">
      <c r="A395" s="82" t="n">
        <f aca="false">A394+1</f>
        <v>4</v>
      </c>
      <c r="B395" s="75" t="s">
        <v>498</v>
      </c>
      <c r="C395" s="169" t="s">
        <v>189</v>
      </c>
      <c r="D395" s="60" t="s">
        <v>500</v>
      </c>
      <c r="E395" s="153"/>
      <c r="F395" s="62"/>
      <c r="G395" s="174" t="n">
        <v>9785912825804</v>
      </c>
      <c r="H395" s="64" t="n">
        <v>50</v>
      </c>
      <c r="I395" s="65" t="n">
        <f aca="false">ROUND((100-$L$4)/100*H395,1)</f>
        <v>25</v>
      </c>
      <c r="J395" s="83" t="s">
        <v>43</v>
      </c>
      <c r="K395" s="181" t="n">
        <v>100</v>
      </c>
      <c r="L395" s="68"/>
      <c r="M395" s="49" t="n">
        <f aca="false">L395*I395</f>
        <v>0</v>
      </c>
      <c r="N395" s="51" t="n">
        <f aca="false">L395*3.9/100</f>
        <v>0</v>
      </c>
      <c r="O395" s="51" t="n">
        <f aca="false">TRUNC(L395/K395,0)*K395</f>
        <v>0</v>
      </c>
      <c r="P395" s="52" t="n">
        <f aca="false">L395-O395</f>
        <v>0</v>
      </c>
      <c r="R395" s="51"/>
    </row>
    <row r="396" s="1" customFormat="true" ht="111.75" hidden="false" customHeight="true" outlineLevel="0" collapsed="false">
      <c r="A396" s="82" t="n">
        <f aca="false">A395+1</f>
        <v>5</v>
      </c>
      <c r="B396" s="75" t="s">
        <v>498</v>
      </c>
      <c r="C396" s="148"/>
      <c r="D396" s="60" t="s">
        <v>501</v>
      </c>
      <c r="E396" s="153"/>
      <c r="F396" s="62"/>
      <c r="G396" s="174" t="n">
        <v>9785000335260</v>
      </c>
      <c r="H396" s="64" t="n">
        <v>50</v>
      </c>
      <c r="I396" s="65" t="n">
        <f aca="false">ROUND((100-$L$4)/100*H396,1)</f>
        <v>25</v>
      </c>
      <c r="J396" s="83" t="s">
        <v>216</v>
      </c>
      <c r="K396" s="181" t="n">
        <v>100</v>
      </c>
      <c r="L396" s="68"/>
      <c r="M396" s="49" t="n">
        <f aca="false">L396*I396</f>
        <v>0</v>
      </c>
      <c r="N396" s="51" t="n">
        <f aca="false">L396*3.9/100</f>
        <v>0</v>
      </c>
      <c r="O396" s="51" t="n">
        <f aca="false">TRUNC(L396/K396,0)*K396</f>
        <v>0</v>
      </c>
      <c r="P396" s="52" t="n">
        <f aca="false">L396-O396</f>
        <v>0</v>
      </c>
      <c r="R396" s="51"/>
    </row>
    <row r="397" s="1" customFormat="true" ht="111.75" hidden="false" customHeight="true" outlineLevel="0" collapsed="false">
      <c r="A397" s="82" t="n">
        <f aca="false">A396+1</f>
        <v>6</v>
      </c>
      <c r="B397" s="75" t="s">
        <v>498</v>
      </c>
      <c r="C397" s="169" t="s">
        <v>189</v>
      </c>
      <c r="D397" s="60" t="s">
        <v>502</v>
      </c>
      <c r="E397" s="153"/>
      <c r="F397" s="62"/>
      <c r="G397" s="174" t="n">
        <v>9785912822568</v>
      </c>
      <c r="H397" s="64" t="n">
        <v>50</v>
      </c>
      <c r="I397" s="65" t="n">
        <f aca="false">ROUND((100-$L$4)/100*H397,1)</f>
        <v>25</v>
      </c>
      <c r="J397" s="83" t="s">
        <v>163</v>
      </c>
      <c r="K397" s="181" t="n">
        <v>100</v>
      </c>
      <c r="L397" s="68"/>
      <c r="M397" s="49" t="n">
        <f aca="false">L397*I397</f>
        <v>0</v>
      </c>
      <c r="N397" s="51" t="n">
        <f aca="false">L397*3.9/100</f>
        <v>0</v>
      </c>
      <c r="O397" s="51" t="n">
        <f aca="false">TRUNC(L397/K397,0)*K397</f>
        <v>0</v>
      </c>
      <c r="P397" s="52" t="n">
        <f aca="false">L397-O397</f>
        <v>0</v>
      </c>
      <c r="R397" s="51"/>
    </row>
    <row r="398" s="1" customFormat="true" ht="111.75" hidden="false" customHeight="true" outlineLevel="0" collapsed="false">
      <c r="A398" s="82" t="n">
        <f aca="false">A397+1</f>
        <v>7</v>
      </c>
      <c r="B398" s="75" t="s">
        <v>498</v>
      </c>
      <c r="C398" s="148"/>
      <c r="D398" s="60" t="s">
        <v>503</v>
      </c>
      <c r="E398" s="153"/>
      <c r="F398" s="62"/>
      <c r="G398" s="174" t="n">
        <v>9785000335512</v>
      </c>
      <c r="H398" s="64" t="n">
        <v>50</v>
      </c>
      <c r="I398" s="65" t="n">
        <f aca="false">ROUND((100-$L$4)/100*H398,1)</f>
        <v>25</v>
      </c>
      <c r="J398" s="83" t="s">
        <v>216</v>
      </c>
      <c r="K398" s="181" t="n">
        <v>100</v>
      </c>
      <c r="L398" s="68"/>
      <c r="M398" s="49" t="n">
        <f aca="false">L398*I398</f>
        <v>0</v>
      </c>
      <c r="N398" s="51" t="n">
        <f aca="false">L398*3.9/100</f>
        <v>0</v>
      </c>
      <c r="O398" s="51" t="n">
        <f aca="false">TRUNC(L398/K398,0)*K398</f>
        <v>0</v>
      </c>
      <c r="P398" s="52" t="n">
        <f aca="false">L398-O398</f>
        <v>0</v>
      </c>
      <c r="R398" s="51"/>
    </row>
    <row r="399" s="1" customFormat="true" ht="111.75" hidden="false" customHeight="true" outlineLevel="0" collapsed="false">
      <c r="A399" s="82" t="n">
        <f aca="false">A398+1</f>
        <v>8</v>
      </c>
      <c r="B399" s="75" t="s">
        <v>498</v>
      </c>
      <c r="C399" s="148"/>
      <c r="D399" s="60" t="s">
        <v>504</v>
      </c>
      <c r="E399" s="153"/>
      <c r="F399" s="62"/>
      <c r="G399" s="174" t="n">
        <v>9785912822711</v>
      </c>
      <c r="H399" s="64" t="n">
        <v>50</v>
      </c>
      <c r="I399" s="65" t="n">
        <f aca="false">ROUND((100-$L$4)/100*H399,1)</f>
        <v>25</v>
      </c>
      <c r="J399" s="83" t="s">
        <v>216</v>
      </c>
      <c r="K399" s="181" t="n">
        <v>100</v>
      </c>
      <c r="L399" s="68"/>
      <c r="M399" s="49" t="n">
        <f aca="false">L399*I399</f>
        <v>0</v>
      </c>
      <c r="N399" s="51" t="n">
        <f aca="false">L399*3.9/100</f>
        <v>0</v>
      </c>
      <c r="O399" s="51" t="n">
        <f aca="false">TRUNC(L399/K399,0)*K399</f>
        <v>0</v>
      </c>
      <c r="P399" s="52" t="n">
        <f aca="false">L399-O399</f>
        <v>0</v>
      </c>
      <c r="R399" s="51"/>
    </row>
    <row r="400" s="1" customFormat="true" ht="111.75" hidden="false" customHeight="true" outlineLevel="0" collapsed="false">
      <c r="A400" s="82" t="n">
        <f aca="false">A399+1</f>
        <v>9</v>
      </c>
      <c r="B400" s="75" t="s">
        <v>498</v>
      </c>
      <c r="C400" s="169" t="s">
        <v>189</v>
      </c>
      <c r="D400" s="60" t="s">
        <v>505</v>
      </c>
      <c r="E400" s="153"/>
      <c r="F400" s="62"/>
      <c r="G400" s="174" t="n">
        <v>9785912822476</v>
      </c>
      <c r="H400" s="64" t="n">
        <v>50</v>
      </c>
      <c r="I400" s="65" t="n">
        <f aca="false">ROUND((100-$L$4)/100*H400,1)</f>
        <v>25</v>
      </c>
      <c r="J400" s="83" t="s">
        <v>155</v>
      </c>
      <c r="K400" s="181" t="n">
        <v>100</v>
      </c>
      <c r="L400" s="68"/>
      <c r="M400" s="49" t="n">
        <f aca="false">L400*I400</f>
        <v>0</v>
      </c>
      <c r="N400" s="51" t="n">
        <f aca="false">L400*3.9/100</f>
        <v>0</v>
      </c>
      <c r="O400" s="51" t="n">
        <f aca="false">TRUNC(L400/K400,0)*K400</f>
        <v>0</v>
      </c>
      <c r="P400" s="52" t="n">
        <f aca="false">L400-O400</f>
        <v>0</v>
      </c>
      <c r="R400" s="51"/>
    </row>
    <row r="401" s="1" customFormat="true" ht="111.75" hidden="false" customHeight="true" outlineLevel="0" collapsed="false">
      <c r="A401" s="82" t="n">
        <f aca="false">A400+1</f>
        <v>10</v>
      </c>
      <c r="B401" s="75" t="s">
        <v>498</v>
      </c>
      <c r="C401" s="169" t="s">
        <v>189</v>
      </c>
      <c r="D401" s="60" t="s">
        <v>506</v>
      </c>
      <c r="E401" s="153"/>
      <c r="F401" s="62"/>
      <c r="G401" s="174" t="n">
        <v>9785000335499</v>
      </c>
      <c r="H401" s="64" t="n">
        <v>50</v>
      </c>
      <c r="I401" s="65" t="n">
        <f aca="false">ROUND((100-$L$4)/100*H401,1)</f>
        <v>25</v>
      </c>
      <c r="J401" s="83" t="s">
        <v>43</v>
      </c>
      <c r="K401" s="181" t="n">
        <v>100</v>
      </c>
      <c r="L401" s="68"/>
      <c r="M401" s="49" t="n">
        <f aca="false">L401*I401</f>
        <v>0</v>
      </c>
      <c r="N401" s="51" t="n">
        <f aca="false">L401*3.9/100</f>
        <v>0</v>
      </c>
      <c r="O401" s="51" t="n">
        <f aca="false">TRUNC(L401/K401,0)*K401</f>
        <v>0</v>
      </c>
      <c r="P401" s="52" t="n">
        <f aca="false">L401-O401</f>
        <v>0</v>
      </c>
      <c r="R401" s="51"/>
    </row>
    <row r="402" s="1" customFormat="true" ht="111.75" hidden="false" customHeight="true" outlineLevel="0" collapsed="false">
      <c r="A402" s="82" t="n">
        <f aca="false">A401+1</f>
        <v>11</v>
      </c>
      <c r="B402" s="75" t="s">
        <v>498</v>
      </c>
      <c r="C402" s="169" t="s">
        <v>189</v>
      </c>
      <c r="D402" s="60" t="s">
        <v>507</v>
      </c>
      <c r="E402" s="153"/>
      <c r="F402" s="62"/>
      <c r="G402" s="174" t="n">
        <v>9785912825798</v>
      </c>
      <c r="H402" s="64" t="n">
        <v>50</v>
      </c>
      <c r="I402" s="65" t="n">
        <f aca="false">ROUND((100-$L$4)/100*H402,1)</f>
        <v>25</v>
      </c>
      <c r="J402" s="83" t="s">
        <v>155</v>
      </c>
      <c r="K402" s="181" t="n">
        <v>100</v>
      </c>
      <c r="L402" s="68"/>
      <c r="M402" s="49" t="n">
        <f aca="false">L402*I402</f>
        <v>0</v>
      </c>
      <c r="N402" s="51" t="n">
        <f aca="false">L402*3.9/100</f>
        <v>0</v>
      </c>
      <c r="O402" s="51" t="n">
        <f aca="false">TRUNC(L402/K402,0)*K402</f>
        <v>0</v>
      </c>
      <c r="P402" s="52" t="n">
        <f aca="false">L402-O402</f>
        <v>0</v>
      </c>
      <c r="R402" s="51"/>
    </row>
    <row r="403" s="1" customFormat="true" ht="111.75" hidden="false" customHeight="true" outlineLevel="0" collapsed="false">
      <c r="A403" s="82" t="n">
        <f aca="false">A402+1</f>
        <v>12</v>
      </c>
      <c r="B403" s="75" t="s">
        <v>498</v>
      </c>
      <c r="C403" s="148"/>
      <c r="D403" s="60" t="s">
        <v>508</v>
      </c>
      <c r="E403" s="153"/>
      <c r="F403" s="62"/>
      <c r="G403" s="174" t="n">
        <v>9785000335505</v>
      </c>
      <c r="H403" s="64" t="n">
        <v>50</v>
      </c>
      <c r="I403" s="65" t="n">
        <f aca="false">ROUND((100-$L$4)/100*H403,1)</f>
        <v>25</v>
      </c>
      <c r="J403" s="83" t="s">
        <v>216</v>
      </c>
      <c r="K403" s="181" t="n">
        <v>100</v>
      </c>
      <c r="L403" s="68"/>
      <c r="M403" s="49" t="n">
        <f aca="false">L403*I403</f>
        <v>0</v>
      </c>
      <c r="N403" s="51" t="n">
        <f aca="false">L403*3.9/100</f>
        <v>0</v>
      </c>
      <c r="O403" s="51" t="n">
        <f aca="false">TRUNC(L403/K403,0)*K403</f>
        <v>0</v>
      </c>
      <c r="P403" s="52" t="n">
        <f aca="false">L403-O403</f>
        <v>0</v>
      </c>
      <c r="R403" s="51"/>
    </row>
    <row r="404" s="1" customFormat="true" ht="111.75" hidden="false" customHeight="true" outlineLevel="0" collapsed="false">
      <c r="A404" s="82" t="n">
        <f aca="false">A403+1</f>
        <v>13</v>
      </c>
      <c r="B404" s="75" t="s">
        <v>498</v>
      </c>
      <c r="C404" s="169" t="s">
        <v>189</v>
      </c>
      <c r="D404" s="60" t="s">
        <v>509</v>
      </c>
      <c r="E404" s="153"/>
      <c r="F404" s="62"/>
      <c r="G404" s="174" t="n">
        <v>9785912822445</v>
      </c>
      <c r="H404" s="64" t="n">
        <v>50</v>
      </c>
      <c r="I404" s="65" t="n">
        <f aca="false">ROUND((100-$L$4)/100*H404,1)</f>
        <v>25</v>
      </c>
      <c r="J404" s="83" t="s">
        <v>163</v>
      </c>
      <c r="K404" s="181" t="n">
        <v>100</v>
      </c>
      <c r="L404" s="68"/>
      <c r="M404" s="49" t="n">
        <f aca="false">L404*I404</f>
        <v>0</v>
      </c>
      <c r="N404" s="51" t="n">
        <f aca="false">L404*3.9/100</f>
        <v>0</v>
      </c>
      <c r="O404" s="51" t="n">
        <f aca="false">TRUNC(L404/K404,0)*K404</f>
        <v>0</v>
      </c>
      <c r="P404" s="52" t="n">
        <f aca="false">L404-O404</f>
        <v>0</v>
      </c>
      <c r="R404" s="51"/>
    </row>
    <row r="405" s="1" customFormat="true" ht="111.75" hidden="false" customHeight="true" outlineLevel="0" collapsed="false">
      <c r="A405" s="82" t="n">
        <f aca="false">A404+1</f>
        <v>14</v>
      </c>
      <c r="B405" s="75" t="s">
        <v>498</v>
      </c>
      <c r="C405" s="169" t="s">
        <v>189</v>
      </c>
      <c r="D405" s="60" t="s">
        <v>510</v>
      </c>
      <c r="E405" s="153"/>
      <c r="F405" s="62"/>
      <c r="G405" s="174" t="n">
        <v>9785912822452</v>
      </c>
      <c r="H405" s="64" t="n">
        <v>50</v>
      </c>
      <c r="I405" s="65" t="n">
        <f aca="false">ROUND((100-$L$4)/100*H405,1)</f>
        <v>25</v>
      </c>
      <c r="J405" s="83" t="s">
        <v>155</v>
      </c>
      <c r="K405" s="181" t="n">
        <v>100</v>
      </c>
      <c r="L405" s="68"/>
      <c r="M405" s="49" t="n">
        <f aca="false">L405*I405</f>
        <v>0</v>
      </c>
      <c r="N405" s="51" t="n">
        <f aca="false">L405*3.9/100</f>
        <v>0</v>
      </c>
      <c r="O405" s="51" t="n">
        <f aca="false">TRUNC(L405/K405,0)*K405</f>
        <v>0</v>
      </c>
      <c r="P405" s="52" t="n">
        <f aca="false">L405-O405</f>
        <v>0</v>
      </c>
      <c r="R405" s="51"/>
    </row>
    <row r="406" s="1" customFormat="true" ht="111.75" hidden="false" customHeight="true" outlineLevel="0" collapsed="false">
      <c r="A406" s="82" t="n">
        <f aca="false">A405+1</f>
        <v>15</v>
      </c>
      <c r="B406" s="75" t="s">
        <v>498</v>
      </c>
      <c r="C406" s="169" t="s">
        <v>189</v>
      </c>
      <c r="D406" s="60" t="s">
        <v>511</v>
      </c>
      <c r="E406" s="153"/>
      <c r="F406" s="62"/>
      <c r="G406" s="174" t="n">
        <v>9785000335529</v>
      </c>
      <c r="H406" s="64" t="n">
        <v>50</v>
      </c>
      <c r="I406" s="65" t="n">
        <f aca="false">ROUND((100-$L$4)/100*H406,1)</f>
        <v>25</v>
      </c>
      <c r="J406" s="83" t="s">
        <v>368</v>
      </c>
      <c r="K406" s="181" t="n">
        <v>100</v>
      </c>
      <c r="L406" s="68"/>
      <c r="M406" s="49" t="n">
        <f aca="false">L406*I406</f>
        <v>0</v>
      </c>
      <c r="N406" s="51" t="n">
        <f aca="false">L406*3.9/100</f>
        <v>0</v>
      </c>
      <c r="O406" s="51" t="n">
        <f aca="false">TRUNC(L406/K406,0)*K406</f>
        <v>0</v>
      </c>
      <c r="P406" s="52" t="n">
        <f aca="false">L406-O406</f>
        <v>0</v>
      </c>
      <c r="R406" s="51"/>
    </row>
    <row r="407" s="1" customFormat="true" ht="111.75" hidden="false" customHeight="true" outlineLevel="0" collapsed="false">
      <c r="A407" s="82" t="n">
        <f aca="false">A406+1</f>
        <v>16</v>
      </c>
      <c r="B407" s="75" t="s">
        <v>498</v>
      </c>
      <c r="C407" s="169" t="s">
        <v>189</v>
      </c>
      <c r="D407" s="60" t="s">
        <v>512</v>
      </c>
      <c r="E407" s="153"/>
      <c r="F407" s="62" t="s">
        <v>513</v>
      </c>
      <c r="G407" s="174" t="n">
        <v>9785000336571</v>
      </c>
      <c r="H407" s="64" t="n">
        <v>50</v>
      </c>
      <c r="I407" s="65" t="n">
        <f aca="false">ROUND((100-$L$4)/100*H407,1)</f>
        <v>25</v>
      </c>
      <c r="J407" s="83" t="s">
        <v>43</v>
      </c>
      <c r="K407" s="181" t="n">
        <v>100</v>
      </c>
      <c r="L407" s="68"/>
      <c r="M407" s="49" t="n">
        <f aca="false">L407*I407</f>
        <v>0</v>
      </c>
      <c r="N407" s="51" t="n">
        <f aca="false">L407*3.9/100</f>
        <v>0</v>
      </c>
      <c r="O407" s="51" t="n">
        <f aca="false">TRUNC(L407/K407,0)*K407</f>
        <v>0</v>
      </c>
      <c r="P407" s="52" t="n">
        <f aca="false">L407-O407</f>
        <v>0</v>
      </c>
      <c r="R407" s="51"/>
    </row>
    <row r="408" s="1" customFormat="true" ht="111.75" hidden="false" customHeight="true" outlineLevel="0" collapsed="false">
      <c r="A408" s="82" t="n">
        <f aca="false">A407+1</f>
        <v>17</v>
      </c>
      <c r="B408" s="75" t="s">
        <v>498</v>
      </c>
      <c r="C408" s="169" t="s">
        <v>189</v>
      </c>
      <c r="D408" s="60" t="s">
        <v>514</v>
      </c>
      <c r="E408" s="153"/>
      <c r="F408" s="62"/>
      <c r="G408" s="174" t="n">
        <v>9785912822469</v>
      </c>
      <c r="H408" s="64" t="n">
        <v>50</v>
      </c>
      <c r="I408" s="65" t="n">
        <f aca="false">ROUND((100-$L$4)/100*H408,1)</f>
        <v>25</v>
      </c>
      <c r="J408" s="83" t="s">
        <v>163</v>
      </c>
      <c r="K408" s="181" t="n">
        <v>100</v>
      </c>
      <c r="L408" s="68"/>
      <c r="M408" s="49" t="n">
        <f aca="false">L408*I408</f>
        <v>0</v>
      </c>
      <c r="N408" s="51" t="n">
        <f aca="false">L408*3.9/100</f>
        <v>0</v>
      </c>
      <c r="O408" s="51" t="n">
        <f aca="false">TRUNC(L408/K408,0)*K408</f>
        <v>0</v>
      </c>
      <c r="P408" s="52" t="n">
        <f aca="false">L408-O408</f>
        <v>0</v>
      </c>
      <c r="R408" s="51"/>
    </row>
    <row r="409" s="1" customFormat="true" ht="111.75" hidden="false" customHeight="true" outlineLevel="0" collapsed="false">
      <c r="A409" s="82" t="n">
        <f aca="false">A408+1</f>
        <v>18</v>
      </c>
      <c r="B409" s="75" t="s">
        <v>498</v>
      </c>
      <c r="C409" s="148"/>
      <c r="D409" s="60" t="s">
        <v>515</v>
      </c>
      <c r="E409" s="123"/>
      <c r="F409" s="62"/>
      <c r="G409" s="174" t="n">
        <v>9785000336557</v>
      </c>
      <c r="H409" s="64" t="n">
        <v>50</v>
      </c>
      <c r="I409" s="65" t="n">
        <f aca="false">ROUND((100-$L$4)/100*H409,1)</f>
        <v>25</v>
      </c>
      <c r="J409" s="83" t="s">
        <v>216</v>
      </c>
      <c r="K409" s="181" t="n">
        <v>100</v>
      </c>
      <c r="L409" s="68"/>
      <c r="M409" s="49" t="n">
        <f aca="false">L409*I409</f>
        <v>0</v>
      </c>
      <c r="N409" s="51" t="n">
        <f aca="false">L409*3.9/100</f>
        <v>0</v>
      </c>
      <c r="O409" s="51" t="n">
        <f aca="false">TRUNC(L409/K409,0)*K409</f>
        <v>0</v>
      </c>
      <c r="P409" s="52" t="n">
        <f aca="false">L409-O409</f>
        <v>0</v>
      </c>
      <c r="R409" s="51"/>
    </row>
    <row r="410" s="1" customFormat="true" ht="111.75" hidden="false" customHeight="true" outlineLevel="0" collapsed="false">
      <c r="A410" s="82" t="n">
        <f aca="false">A409+1</f>
        <v>19</v>
      </c>
      <c r="B410" s="75" t="s">
        <v>498</v>
      </c>
      <c r="C410" s="148"/>
      <c r="D410" s="60" t="s">
        <v>516</v>
      </c>
      <c r="E410" s="153"/>
      <c r="F410" s="62"/>
      <c r="G410" s="174" t="n">
        <v>9785912825125</v>
      </c>
      <c r="H410" s="64" t="n">
        <v>50</v>
      </c>
      <c r="I410" s="65" t="n">
        <f aca="false">ROUND((100-$L$4)/100*H410,1)</f>
        <v>25</v>
      </c>
      <c r="J410" s="83" t="s">
        <v>199</v>
      </c>
      <c r="K410" s="181" t="n">
        <v>100</v>
      </c>
      <c r="L410" s="68"/>
      <c r="M410" s="49" t="n">
        <f aca="false">L410*I410</f>
        <v>0</v>
      </c>
      <c r="N410" s="51" t="n">
        <f aca="false">L410*3.9/100</f>
        <v>0</v>
      </c>
      <c r="O410" s="51" t="n">
        <f aca="false">TRUNC(L410/K410,0)*K410</f>
        <v>0</v>
      </c>
      <c r="P410" s="52" t="n">
        <f aca="false">L410-O410</f>
        <v>0</v>
      </c>
      <c r="R410" s="51"/>
    </row>
    <row r="411" s="1" customFormat="true" ht="111.75" hidden="false" customHeight="true" outlineLevel="0" collapsed="false">
      <c r="A411" s="82" t="n">
        <f aca="false">A410+1</f>
        <v>20</v>
      </c>
      <c r="B411" s="75" t="s">
        <v>498</v>
      </c>
      <c r="C411" s="169" t="s">
        <v>189</v>
      </c>
      <c r="D411" s="60" t="s">
        <v>517</v>
      </c>
      <c r="E411" s="123"/>
      <c r="F411" s="62" t="s">
        <v>513</v>
      </c>
      <c r="G411" s="174" t="n">
        <v>9785912825811</v>
      </c>
      <c r="H411" s="64" t="n">
        <v>50</v>
      </c>
      <c r="I411" s="65" t="n">
        <f aca="false">ROUND((100-$L$4)/100*H411,1)</f>
        <v>25</v>
      </c>
      <c r="J411" s="83" t="s">
        <v>163</v>
      </c>
      <c r="K411" s="181" t="n">
        <v>100</v>
      </c>
      <c r="L411" s="68"/>
      <c r="M411" s="49" t="n">
        <f aca="false">L411*I411</f>
        <v>0</v>
      </c>
      <c r="N411" s="51" t="n">
        <f aca="false">L411*3.9/100</f>
        <v>0</v>
      </c>
      <c r="O411" s="51" t="n">
        <f aca="false">TRUNC(L411/K411,0)*K411</f>
        <v>0</v>
      </c>
      <c r="P411" s="52" t="n">
        <f aca="false">L411-O411</f>
        <v>0</v>
      </c>
      <c r="R411" s="81"/>
    </row>
    <row r="412" s="132" customFormat="true" ht="111.75" hidden="false" customHeight="true" outlineLevel="0" collapsed="false">
      <c r="A412" s="82" t="n">
        <f aca="false">A411+1</f>
        <v>21</v>
      </c>
      <c r="B412" s="75" t="s">
        <v>498</v>
      </c>
      <c r="C412" s="148"/>
      <c r="D412" s="60" t="s">
        <v>518</v>
      </c>
      <c r="E412" s="123"/>
      <c r="F412" s="62"/>
      <c r="G412" s="174" t="n">
        <v>9785912822803</v>
      </c>
      <c r="H412" s="64" t="n">
        <v>50</v>
      </c>
      <c r="I412" s="65" t="n">
        <f aca="false">ROUND((100-$L$4)/100*H412,1)</f>
        <v>25</v>
      </c>
      <c r="J412" s="83" t="s">
        <v>216</v>
      </c>
      <c r="K412" s="181" t="n">
        <v>100</v>
      </c>
      <c r="L412" s="68"/>
      <c r="M412" s="49" t="n">
        <f aca="false">L412*I412</f>
        <v>0</v>
      </c>
      <c r="N412" s="51" t="n">
        <f aca="false">L412*3.9/100</f>
        <v>0</v>
      </c>
      <c r="O412" s="51" t="n">
        <f aca="false">TRUNC(L412/K412,0)*K412</f>
        <v>0</v>
      </c>
      <c r="P412" s="52" t="n">
        <f aca="false">L412-O412</f>
        <v>0</v>
      </c>
      <c r="R412" s="81"/>
    </row>
    <row r="413" s="132" customFormat="true" ht="111.75" hidden="false" customHeight="true" outlineLevel="0" collapsed="false">
      <c r="A413" s="82" t="n">
        <f aca="false">A412+1</f>
        <v>22</v>
      </c>
      <c r="B413" s="75" t="s">
        <v>498</v>
      </c>
      <c r="C413" s="169" t="s">
        <v>189</v>
      </c>
      <c r="D413" s="60" t="s">
        <v>519</v>
      </c>
      <c r="E413" s="153"/>
      <c r="F413" s="62"/>
      <c r="G413" s="174" t="n">
        <v>9785912828454</v>
      </c>
      <c r="H413" s="64" t="n">
        <v>50</v>
      </c>
      <c r="I413" s="65" t="n">
        <f aca="false">ROUND((100-$L$4)/100*H413,1)</f>
        <v>25</v>
      </c>
      <c r="J413" s="83" t="s">
        <v>163</v>
      </c>
      <c r="K413" s="181" t="n">
        <v>100</v>
      </c>
      <c r="L413" s="68"/>
      <c r="M413" s="49" t="n">
        <f aca="false">L413*I413</f>
        <v>0</v>
      </c>
      <c r="N413" s="51" t="n">
        <f aca="false">L413*3.9/100</f>
        <v>0</v>
      </c>
      <c r="O413" s="51" t="n">
        <f aca="false">TRUNC(L413/K413,0)*K413</f>
        <v>0</v>
      </c>
      <c r="P413" s="52" t="n">
        <f aca="false">L413-O413</f>
        <v>0</v>
      </c>
      <c r="R413" s="81"/>
    </row>
    <row r="414" s="132" customFormat="true" ht="111.75" hidden="false" customHeight="true" outlineLevel="0" collapsed="false">
      <c r="A414" s="82" t="n">
        <f aca="false">A413+1</f>
        <v>23</v>
      </c>
      <c r="B414" s="75" t="s">
        <v>498</v>
      </c>
      <c r="C414" s="169" t="s">
        <v>189</v>
      </c>
      <c r="D414" s="60" t="s">
        <v>520</v>
      </c>
      <c r="E414" s="153"/>
      <c r="F414" s="62"/>
      <c r="G414" s="174" t="n">
        <v>9785912825156</v>
      </c>
      <c r="H414" s="64" t="n">
        <v>50</v>
      </c>
      <c r="I414" s="65" t="n">
        <f aca="false">ROUND((100-$L$4)/100*H414,1)</f>
        <v>25</v>
      </c>
      <c r="J414" s="83" t="s">
        <v>199</v>
      </c>
      <c r="K414" s="181" t="n">
        <v>100</v>
      </c>
      <c r="L414" s="68"/>
      <c r="M414" s="49" t="n">
        <f aca="false">L414*I414</f>
        <v>0</v>
      </c>
      <c r="N414" s="51" t="n">
        <f aca="false">L414*3.9/100</f>
        <v>0</v>
      </c>
      <c r="O414" s="51" t="n">
        <f aca="false">TRUNC(L414/K414,0)*K414</f>
        <v>0</v>
      </c>
      <c r="P414" s="52" t="n">
        <f aca="false">L414-O414</f>
        <v>0</v>
      </c>
      <c r="R414" s="51"/>
    </row>
    <row r="415" s="1" customFormat="true" ht="60.75" hidden="false" customHeight="true" outlineLevel="0" collapsed="false">
      <c r="A415" s="71" t="s">
        <v>521</v>
      </c>
      <c r="B415" s="71"/>
      <c r="C415" s="71"/>
      <c r="D415" s="71"/>
      <c r="E415" s="72"/>
      <c r="F415" s="55" t="s">
        <v>522</v>
      </c>
      <c r="G415" s="55"/>
      <c r="H415" s="55"/>
      <c r="I415" s="55"/>
      <c r="J415" s="55"/>
      <c r="K415" s="55"/>
      <c r="L415" s="186"/>
      <c r="M415" s="49"/>
      <c r="N415" s="51"/>
      <c r="O415" s="51"/>
      <c r="P415" s="52"/>
      <c r="R415" s="51"/>
    </row>
    <row r="416" s="1" customFormat="true" ht="29.25" hidden="false" customHeight="true" outlineLevel="0" collapsed="false">
      <c r="A416" s="71"/>
      <c r="B416" s="196" t="s">
        <v>523</v>
      </c>
      <c r="C416" s="196"/>
      <c r="D416" s="196"/>
      <c r="E416" s="0"/>
      <c r="F416" s="200"/>
      <c r="G416" s="200"/>
      <c r="H416" s="200"/>
      <c r="I416" s="200"/>
      <c r="J416" s="200"/>
      <c r="K416" s="55"/>
      <c r="L416" s="186"/>
      <c r="M416" s="49"/>
      <c r="N416" s="51"/>
      <c r="O416" s="51"/>
      <c r="P416" s="51"/>
      <c r="R416" s="51"/>
    </row>
    <row r="417" s="1" customFormat="true" ht="111.75" hidden="false" customHeight="true" outlineLevel="0" collapsed="false">
      <c r="A417" s="82" t="n">
        <v>1</v>
      </c>
      <c r="B417" s="75"/>
      <c r="C417" s="169" t="s">
        <v>189</v>
      </c>
      <c r="D417" s="60" t="s">
        <v>524</v>
      </c>
      <c r="E417" s="123"/>
      <c r="F417" s="213"/>
      <c r="G417" s="63" t="n">
        <v>9785000335024</v>
      </c>
      <c r="H417" s="64" t="n">
        <v>26</v>
      </c>
      <c r="I417" s="65" t="n">
        <f aca="false">ROUND((100-$L$4)/100*H417,1)</f>
        <v>13</v>
      </c>
      <c r="J417" s="83" t="s">
        <v>155</v>
      </c>
      <c r="K417" s="67" t="n">
        <v>100</v>
      </c>
      <c r="L417" s="68"/>
      <c r="M417" s="49" t="n">
        <f aca="false">L417*I417</f>
        <v>0</v>
      </c>
      <c r="N417" s="51" t="n">
        <f aca="false">L417*2.2/100</f>
        <v>0</v>
      </c>
      <c r="O417" s="51" t="n">
        <f aca="false">TRUNC(L417/K417,0)*K417</f>
        <v>0</v>
      </c>
      <c r="P417" s="52" t="n">
        <f aca="false">L417-O417</f>
        <v>0</v>
      </c>
      <c r="R417" s="51"/>
    </row>
    <row r="418" s="1" customFormat="true" ht="111.75" hidden="false" customHeight="true" outlineLevel="0" collapsed="false">
      <c r="A418" s="82" t="n">
        <f aca="false">A417+1</f>
        <v>2</v>
      </c>
      <c r="B418" s="75" t="s">
        <v>525</v>
      </c>
      <c r="C418" s="169" t="s">
        <v>189</v>
      </c>
      <c r="D418" s="60" t="s">
        <v>526</v>
      </c>
      <c r="E418" s="123"/>
      <c r="F418" s="51"/>
      <c r="G418" s="63" t="n">
        <v>9785912822308</v>
      </c>
      <c r="H418" s="64" t="n">
        <v>26</v>
      </c>
      <c r="I418" s="65" t="n">
        <f aca="false">ROUND((100-$L$4)/100*H418,1)</f>
        <v>13</v>
      </c>
      <c r="J418" s="83" t="s">
        <v>163</v>
      </c>
      <c r="K418" s="67" t="n">
        <v>100</v>
      </c>
      <c r="L418" s="68"/>
      <c r="M418" s="49" t="n">
        <f aca="false">L418*I418</f>
        <v>0</v>
      </c>
      <c r="N418" s="51" t="n">
        <f aca="false">L418*2.2/100</f>
        <v>0</v>
      </c>
      <c r="O418" s="51" t="n">
        <f aca="false">TRUNC(L418/K418,0)*K418</f>
        <v>0</v>
      </c>
      <c r="P418" s="52" t="n">
        <f aca="false">L418-O418</f>
        <v>0</v>
      </c>
      <c r="R418" s="51"/>
    </row>
    <row r="419" s="1" customFormat="true" ht="111.75" hidden="false" customHeight="true" outlineLevel="0" collapsed="false">
      <c r="A419" s="82" t="n">
        <f aca="false">A418+1</f>
        <v>3</v>
      </c>
      <c r="B419" s="75"/>
      <c r="C419" s="169" t="s">
        <v>189</v>
      </c>
      <c r="D419" s="60" t="s">
        <v>527</v>
      </c>
      <c r="E419" s="123"/>
      <c r="F419" s="51"/>
      <c r="G419" s="63" t="n">
        <v>9785912823060</v>
      </c>
      <c r="H419" s="64" t="n">
        <v>26</v>
      </c>
      <c r="I419" s="65" t="n">
        <f aca="false">ROUND((100-$L$4)/100*H419,1)</f>
        <v>13</v>
      </c>
      <c r="J419" s="83" t="s">
        <v>163</v>
      </c>
      <c r="K419" s="67" t="n">
        <v>100</v>
      </c>
      <c r="L419" s="68"/>
      <c r="M419" s="49" t="n">
        <f aca="false">L419*I419</f>
        <v>0</v>
      </c>
      <c r="N419" s="51" t="n">
        <f aca="false">L419*2.2/100</f>
        <v>0</v>
      </c>
      <c r="O419" s="51" t="n">
        <f aca="false">TRUNC(L419/K419,0)*K419</f>
        <v>0</v>
      </c>
      <c r="P419" s="52" t="n">
        <f aca="false">L419-O419</f>
        <v>0</v>
      </c>
      <c r="R419" s="51"/>
    </row>
    <row r="420" s="1" customFormat="true" ht="111.75" hidden="false" customHeight="true" outlineLevel="0" collapsed="false">
      <c r="A420" s="82" t="n">
        <f aca="false">A419+1</f>
        <v>4</v>
      </c>
      <c r="B420" s="75"/>
      <c r="C420" s="169" t="s">
        <v>189</v>
      </c>
      <c r="D420" s="60" t="s">
        <v>528</v>
      </c>
      <c r="E420" s="123"/>
      <c r="F420" s="213"/>
      <c r="G420" s="63" t="n">
        <v>9785000335000</v>
      </c>
      <c r="H420" s="64" t="n">
        <v>26</v>
      </c>
      <c r="I420" s="65" t="n">
        <f aca="false">ROUND((100-$L$4)/100*H420,1)</f>
        <v>13</v>
      </c>
      <c r="J420" s="83" t="s">
        <v>155</v>
      </c>
      <c r="K420" s="67" t="n">
        <v>100</v>
      </c>
      <c r="L420" s="68"/>
      <c r="M420" s="49" t="n">
        <f aca="false">L420*I420</f>
        <v>0</v>
      </c>
      <c r="N420" s="51" t="n">
        <f aca="false">L420*2.2/100</f>
        <v>0</v>
      </c>
      <c r="O420" s="51" t="n">
        <f aca="false">TRUNC(L420/K420,0)*K420</f>
        <v>0</v>
      </c>
      <c r="P420" s="52" t="n">
        <f aca="false">L420-O420</f>
        <v>0</v>
      </c>
      <c r="R420" s="51"/>
    </row>
    <row r="421" s="1" customFormat="true" ht="111.75" hidden="false" customHeight="true" outlineLevel="0" collapsed="false">
      <c r="A421" s="82" t="n">
        <f aca="false">A420+1</f>
        <v>5</v>
      </c>
      <c r="B421" s="75" t="s">
        <v>525</v>
      </c>
      <c r="C421" s="148"/>
      <c r="D421" s="60" t="s">
        <v>306</v>
      </c>
      <c r="E421" s="123"/>
      <c r="F421" s="51"/>
      <c r="G421" s="63" t="n">
        <v>9785000336946</v>
      </c>
      <c r="H421" s="64" t="n">
        <v>26</v>
      </c>
      <c r="I421" s="65" t="n">
        <f aca="false">ROUND((100-$L$4)/100*H421,1)</f>
        <v>13</v>
      </c>
      <c r="J421" s="83" t="s">
        <v>174</v>
      </c>
      <c r="K421" s="67" t="n">
        <v>100</v>
      </c>
      <c r="L421" s="68"/>
      <c r="M421" s="49" t="n">
        <f aca="false">L421*I421</f>
        <v>0</v>
      </c>
      <c r="N421" s="51" t="n">
        <f aca="false">L421*2.2/100</f>
        <v>0</v>
      </c>
      <c r="O421" s="51" t="n">
        <f aca="false">TRUNC(L421/K421,0)*K421</f>
        <v>0</v>
      </c>
      <c r="P421" s="52" t="n">
        <f aca="false">L421-O421</f>
        <v>0</v>
      </c>
      <c r="R421" s="51"/>
    </row>
    <row r="422" s="1" customFormat="true" ht="111.75" hidden="false" customHeight="true" outlineLevel="0" collapsed="false">
      <c r="A422" s="82" t="n">
        <f aca="false">A421+1</f>
        <v>6</v>
      </c>
      <c r="B422" s="75" t="s">
        <v>525</v>
      </c>
      <c r="C422" s="169" t="s">
        <v>189</v>
      </c>
      <c r="D422" s="60" t="s">
        <v>529</v>
      </c>
      <c r="E422" s="213"/>
      <c r="F422" s="51"/>
      <c r="G422" s="63" t="n">
        <v>9785912821165</v>
      </c>
      <c r="H422" s="64" t="n">
        <v>26</v>
      </c>
      <c r="I422" s="65" t="n">
        <f aca="false">ROUND((100-$L$4)/100*H422,1)</f>
        <v>13</v>
      </c>
      <c r="J422" s="83" t="s">
        <v>163</v>
      </c>
      <c r="K422" s="67" t="n">
        <v>100</v>
      </c>
      <c r="L422" s="68"/>
      <c r="M422" s="49" t="n">
        <f aca="false">L422*I422</f>
        <v>0</v>
      </c>
      <c r="N422" s="51" t="n">
        <f aca="false">L422*2.2/100</f>
        <v>0</v>
      </c>
      <c r="O422" s="51" t="n">
        <f aca="false">TRUNC(L422/K422,0)*K422</f>
        <v>0</v>
      </c>
      <c r="P422" s="52" t="n">
        <f aca="false">L422-O422</f>
        <v>0</v>
      </c>
      <c r="R422" s="51"/>
    </row>
    <row r="423" s="1" customFormat="true" ht="111.75" hidden="false" customHeight="true" outlineLevel="0" collapsed="false">
      <c r="A423" s="82" t="n">
        <f aca="false">A422+1</f>
        <v>7</v>
      </c>
      <c r="B423" s="75"/>
      <c r="C423" s="169" t="s">
        <v>189</v>
      </c>
      <c r="D423" s="60" t="s">
        <v>530</v>
      </c>
      <c r="E423" s="123"/>
      <c r="F423" s="51"/>
      <c r="G423" s="63" t="n">
        <v>9785912821172</v>
      </c>
      <c r="H423" s="64" t="n">
        <v>26</v>
      </c>
      <c r="I423" s="65" t="n">
        <f aca="false">ROUND((100-$L$4)/100*H423,1)</f>
        <v>13</v>
      </c>
      <c r="J423" s="83" t="s">
        <v>155</v>
      </c>
      <c r="K423" s="67" t="n">
        <v>100</v>
      </c>
      <c r="L423" s="68"/>
      <c r="M423" s="49" t="n">
        <f aca="false">L423*I423</f>
        <v>0</v>
      </c>
      <c r="N423" s="51" t="n">
        <f aca="false">L423*2.2/100</f>
        <v>0</v>
      </c>
      <c r="O423" s="51" t="n">
        <f aca="false">TRUNC(L423/K423,0)*K423</f>
        <v>0</v>
      </c>
      <c r="P423" s="52" t="n">
        <f aca="false">L423-O423</f>
        <v>0</v>
      </c>
      <c r="R423" s="51"/>
    </row>
    <row r="424" s="1" customFormat="true" ht="111.75" hidden="false" customHeight="true" outlineLevel="0" collapsed="false">
      <c r="A424" s="82" t="n">
        <f aca="false">A423+1</f>
        <v>8</v>
      </c>
      <c r="B424" s="75" t="s">
        <v>525</v>
      </c>
      <c r="C424" s="169" t="s">
        <v>189</v>
      </c>
      <c r="D424" s="60" t="s">
        <v>531</v>
      </c>
      <c r="E424" s="213"/>
      <c r="F424" s="51"/>
      <c r="G424" s="63" t="n">
        <v>9785912828737</v>
      </c>
      <c r="H424" s="64" t="n">
        <v>26</v>
      </c>
      <c r="I424" s="65" t="n">
        <f aca="false">ROUND((100-$L$4)/100*H424,1)</f>
        <v>13</v>
      </c>
      <c r="J424" s="83" t="s">
        <v>155</v>
      </c>
      <c r="K424" s="67" t="n">
        <v>100</v>
      </c>
      <c r="L424" s="68"/>
      <c r="M424" s="49" t="n">
        <f aca="false">L424*I424</f>
        <v>0</v>
      </c>
      <c r="N424" s="51" t="n">
        <f aca="false">L424*2.2/100</f>
        <v>0</v>
      </c>
      <c r="O424" s="51" t="n">
        <f aca="false">TRUNC(L424/K424,0)*K424</f>
        <v>0</v>
      </c>
      <c r="P424" s="52" t="n">
        <f aca="false">L424-O424</f>
        <v>0</v>
      </c>
      <c r="R424" s="51"/>
    </row>
    <row r="425" s="1" customFormat="true" ht="111.75" hidden="false" customHeight="true" outlineLevel="0" collapsed="false">
      <c r="A425" s="82" t="n">
        <f aca="false">A424+1</f>
        <v>9</v>
      </c>
      <c r="B425" s="75"/>
      <c r="C425" s="169" t="s">
        <v>189</v>
      </c>
      <c r="D425" s="60" t="s">
        <v>532</v>
      </c>
      <c r="E425" s="123"/>
      <c r="F425" s="51"/>
      <c r="G425" s="63" t="n">
        <v>9785912822315</v>
      </c>
      <c r="H425" s="64" t="n">
        <v>26</v>
      </c>
      <c r="I425" s="65" t="n">
        <f aca="false">ROUND((100-$L$4)/100*H425,1)</f>
        <v>13</v>
      </c>
      <c r="J425" s="83" t="s">
        <v>155</v>
      </c>
      <c r="K425" s="67" t="n">
        <v>100</v>
      </c>
      <c r="L425" s="68"/>
      <c r="M425" s="49" t="n">
        <f aca="false">L425*I425</f>
        <v>0</v>
      </c>
      <c r="N425" s="51" t="n">
        <f aca="false">L425*2.2/100</f>
        <v>0</v>
      </c>
      <c r="O425" s="51" t="n">
        <f aca="false">TRUNC(L425/K425,0)*K425</f>
        <v>0</v>
      </c>
      <c r="P425" s="52" t="n">
        <f aca="false">L425-O425</f>
        <v>0</v>
      </c>
      <c r="R425" s="51"/>
    </row>
    <row r="426" s="1" customFormat="true" ht="111.75" hidden="false" customHeight="true" outlineLevel="0" collapsed="false">
      <c r="A426" s="82" t="n">
        <f aca="false">A425+1</f>
        <v>10</v>
      </c>
      <c r="B426" s="75"/>
      <c r="C426" s="169" t="s">
        <v>189</v>
      </c>
      <c r="D426" s="60" t="s">
        <v>533</v>
      </c>
      <c r="E426" s="123"/>
      <c r="F426" s="51"/>
      <c r="G426" s="63" t="n">
        <v>9785912828744</v>
      </c>
      <c r="H426" s="64" t="n">
        <v>26</v>
      </c>
      <c r="I426" s="65" t="n">
        <f aca="false">ROUND((100-$L$4)/100*H426,1)</f>
        <v>13</v>
      </c>
      <c r="J426" s="83" t="s">
        <v>155</v>
      </c>
      <c r="K426" s="67" t="n">
        <v>100</v>
      </c>
      <c r="L426" s="68"/>
      <c r="M426" s="49" t="n">
        <f aca="false">L426*I426</f>
        <v>0</v>
      </c>
      <c r="N426" s="51" t="n">
        <f aca="false">L426*2.2/100</f>
        <v>0</v>
      </c>
      <c r="O426" s="51" t="n">
        <f aca="false">TRUNC(L426/K426,0)*K426</f>
        <v>0</v>
      </c>
      <c r="P426" s="52" t="n">
        <f aca="false">L426-O426</f>
        <v>0</v>
      </c>
      <c r="R426" s="51"/>
    </row>
    <row r="427" s="1" customFormat="true" ht="56.25" hidden="false" customHeight="true" outlineLevel="0" collapsed="false">
      <c r="A427" s="82"/>
      <c r="B427" s="75"/>
      <c r="C427" s="209" t="s">
        <v>534</v>
      </c>
      <c r="D427" s="209"/>
      <c r="E427" s="72"/>
      <c r="F427" s="214" t="s">
        <v>522</v>
      </c>
      <c r="G427" s="214"/>
      <c r="H427" s="214"/>
      <c r="I427" s="214"/>
      <c r="J427" s="214"/>
      <c r="K427" s="214"/>
      <c r="L427" s="186"/>
      <c r="M427" s="49"/>
      <c r="N427" s="51"/>
      <c r="O427" s="51"/>
      <c r="P427" s="52"/>
      <c r="R427" s="51"/>
    </row>
    <row r="428" s="1" customFormat="true" ht="111.75" hidden="false" customHeight="true" outlineLevel="0" collapsed="false">
      <c r="A428" s="82" t="n">
        <f aca="false">A426+1</f>
        <v>11</v>
      </c>
      <c r="B428" s="75"/>
      <c r="C428" s="169" t="s">
        <v>189</v>
      </c>
      <c r="D428" s="60" t="s">
        <v>535</v>
      </c>
      <c r="E428" s="123"/>
      <c r="F428" s="51"/>
      <c r="G428" s="63" t="n">
        <v>9785912822346</v>
      </c>
      <c r="H428" s="64" t="n">
        <v>26</v>
      </c>
      <c r="I428" s="65" t="n">
        <f aca="false">ROUND((100-$L$4)/100*H428,1)</f>
        <v>13</v>
      </c>
      <c r="J428" s="83" t="s">
        <v>155</v>
      </c>
      <c r="K428" s="67" t="n">
        <v>100</v>
      </c>
      <c r="L428" s="68"/>
      <c r="M428" s="49" t="n">
        <f aca="false">L428*I428</f>
        <v>0</v>
      </c>
      <c r="N428" s="51" t="n">
        <f aca="false">L428*2.2/100</f>
        <v>0</v>
      </c>
      <c r="O428" s="51" t="n">
        <f aca="false">TRUNC(L428/K428,0)*K428</f>
        <v>0</v>
      </c>
      <c r="P428" s="52" t="n">
        <f aca="false">L428-O428</f>
        <v>0</v>
      </c>
      <c r="R428" s="51"/>
    </row>
    <row r="429" s="1" customFormat="true" ht="111.75" hidden="false" customHeight="true" outlineLevel="0" collapsed="false">
      <c r="A429" s="82" t="n">
        <f aca="false">A428+1</f>
        <v>12</v>
      </c>
      <c r="B429" s="75" t="s">
        <v>525</v>
      </c>
      <c r="C429" s="169" t="s">
        <v>189</v>
      </c>
      <c r="D429" s="60" t="s">
        <v>536</v>
      </c>
      <c r="E429" s="123"/>
      <c r="F429" s="51"/>
      <c r="G429" s="63" t="n">
        <v>9785912826092</v>
      </c>
      <c r="H429" s="64" t="n">
        <v>26</v>
      </c>
      <c r="I429" s="65" t="n">
        <f aca="false">ROUND((100-$L$4)/100*H429,1)</f>
        <v>13</v>
      </c>
      <c r="J429" s="83" t="s">
        <v>199</v>
      </c>
      <c r="K429" s="67" t="n">
        <v>100</v>
      </c>
      <c r="L429" s="68"/>
      <c r="M429" s="49" t="n">
        <f aca="false">L429*I429</f>
        <v>0</v>
      </c>
      <c r="N429" s="51" t="n">
        <f aca="false">L429*2.2/100</f>
        <v>0</v>
      </c>
      <c r="O429" s="51" t="n">
        <f aca="false">TRUNC(L429/K429,0)*K429</f>
        <v>0</v>
      </c>
      <c r="P429" s="52" t="n">
        <f aca="false">L429-O429</f>
        <v>0</v>
      </c>
      <c r="R429" s="51"/>
    </row>
    <row r="430" s="1" customFormat="true" ht="58.5" hidden="false" customHeight="true" outlineLevel="0" collapsed="false">
      <c r="A430" s="82"/>
      <c r="B430" s="75"/>
      <c r="C430" s="209" t="s">
        <v>537</v>
      </c>
      <c r="D430" s="209"/>
      <c r="E430" s="72"/>
      <c r="F430" s="214" t="s">
        <v>522</v>
      </c>
      <c r="G430" s="214"/>
      <c r="H430" s="214"/>
      <c r="I430" s="214"/>
      <c r="J430" s="214"/>
      <c r="K430" s="214"/>
      <c r="L430" s="68"/>
      <c r="M430" s="49"/>
      <c r="N430" s="51"/>
      <c r="O430" s="51"/>
      <c r="P430" s="52"/>
      <c r="R430" s="51"/>
    </row>
    <row r="431" s="1" customFormat="true" ht="111.75" hidden="false" customHeight="true" outlineLevel="0" collapsed="false">
      <c r="A431" s="82" t="n">
        <v>13</v>
      </c>
      <c r="B431" s="75"/>
      <c r="C431" s="169" t="s">
        <v>189</v>
      </c>
      <c r="D431" s="60" t="s">
        <v>538</v>
      </c>
      <c r="E431" s="123"/>
      <c r="F431" s="213"/>
      <c r="G431" s="63" t="n">
        <v>9785912828713</v>
      </c>
      <c r="H431" s="64" t="n">
        <v>26</v>
      </c>
      <c r="I431" s="65" t="n">
        <f aca="false">ROUND((100-$L$4)/100*H431,1)</f>
        <v>13</v>
      </c>
      <c r="J431" s="83" t="s">
        <v>155</v>
      </c>
      <c r="K431" s="67" t="n">
        <v>100</v>
      </c>
      <c r="L431" s="68"/>
      <c r="M431" s="49" t="n">
        <f aca="false">L431*I431</f>
        <v>0</v>
      </c>
      <c r="N431" s="51" t="n">
        <f aca="false">L431*2.2/100</f>
        <v>0</v>
      </c>
      <c r="O431" s="51" t="n">
        <f aca="false">TRUNC(L431/K431,0)*K431</f>
        <v>0</v>
      </c>
      <c r="P431" s="52" t="n">
        <f aca="false">L431-O431</f>
        <v>0</v>
      </c>
      <c r="R431" s="51"/>
    </row>
    <row r="432" s="1" customFormat="true" ht="111.75" hidden="false" customHeight="true" outlineLevel="0" collapsed="false">
      <c r="A432" s="82" t="n">
        <f aca="false">A431+1</f>
        <v>14</v>
      </c>
      <c r="B432" s="75" t="s">
        <v>525</v>
      </c>
      <c r="C432" s="169" t="s">
        <v>189</v>
      </c>
      <c r="D432" s="60" t="s">
        <v>539</v>
      </c>
      <c r="E432" s="123"/>
      <c r="F432" s="213"/>
      <c r="G432" s="63" t="n">
        <v>9785912828133</v>
      </c>
      <c r="H432" s="64" t="n">
        <v>26</v>
      </c>
      <c r="I432" s="65" t="n">
        <f aca="false">ROUND((100-$L$4)/100*H432,1)</f>
        <v>13</v>
      </c>
      <c r="J432" s="83" t="s">
        <v>199</v>
      </c>
      <c r="K432" s="67" t="n">
        <v>100</v>
      </c>
      <c r="L432" s="68"/>
      <c r="M432" s="49" t="n">
        <f aca="false">L432*I432</f>
        <v>0</v>
      </c>
      <c r="N432" s="51" t="n">
        <f aca="false">L432*2.2/100</f>
        <v>0</v>
      </c>
      <c r="O432" s="51" t="n">
        <f aca="false">TRUNC(L432/K432,0)*K432</f>
        <v>0</v>
      </c>
      <c r="P432" s="52" t="n">
        <f aca="false">L432-O432</f>
        <v>0</v>
      </c>
      <c r="R432" s="51"/>
    </row>
    <row r="433" s="1" customFormat="true" ht="111.75" hidden="false" customHeight="true" outlineLevel="0" collapsed="false">
      <c r="A433" s="82" t="n">
        <f aca="false">A432+1</f>
        <v>15</v>
      </c>
      <c r="B433" s="75"/>
      <c r="C433" s="169" t="s">
        <v>189</v>
      </c>
      <c r="D433" s="60" t="s">
        <v>286</v>
      </c>
      <c r="E433" s="61" t="s">
        <v>28</v>
      </c>
      <c r="F433" s="51"/>
      <c r="G433" s="63" t="n">
        <v>9785912824302</v>
      </c>
      <c r="H433" s="64" t="n">
        <v>26</v>
      </c>
      <c r="I433" s="65" t="n">
        <f aca="false">ROUND((100-$L$4)/100*H433,1)</f>
        <v>13</v>
      </c>
      <c r="J433" s="83" t="s">
        <v>155</v>
      </c>
      <c r="K433" s="67" t="n">
        <v>100</v>
      </c>
      <c r="L433" s="68"/>
      <c r="M433" s="49" t="n">
        <f aca="false">L433*I433</f>
        <v>0</v>
      </c>
      <c r="N433" s="51" t="n">
        <f aca="false">L433*2.2/100</f>
        <v>0</v>
      </c>
      <c r="O433" s="51" t="n">
        <f aca="false">TRUNC(L433/K433,0)*K433</f>
        <v>0</v>
      </c>
      <c r="P433" s="52" t="n">
        <f aca="false">L433-O433</f>
        <v>0</v>
      </c>
      <c r="R433" s="51"/>
    </row>
    <row r="434" s="1" customFormat="true" ht="111.75" hidden="false" customHeight="true" outlineLevel="0" collapsed="false">
      <c r="A434" s="82" t="n">
        <f aca="false">A433+1</f>
        <v>16</v>
      </c>
      <c r="B434" s="75"/>
      <c r="C434" s="169" t="s">
        <v>189</v>
      </c>
      <c r="D434" s="60" t="s">
        <v>471</v>
      </c>
      <c r="E434" s="123"/>
      <c r="F434" s="51"/>
      <c r="G434" s="63" t="n">
        <v>9785000336939</v>
      </c>
      <c r="H434" s="64" t="n">
        <v>26</v>
      </c>
      <c r="I434" s="65" t="n">
        <f aca="false">ROUND((100-$L$4)/100*H434,1)</f>
        <v>13</v>
      </c>
      <c r="J434" s="83" t="s">
        <v>163</v>
      </c>
      <c r="K434" s="67" t="n">
        <v>100</v>
      </c>
      <c r="L434" s="68"/>
      <c r="M434" s="49" t="n">
        <f aca="false">L434*I434</f>
        <v>0</v>
      </c>
      <c r="N434" s="51" t="n">
        <f aca="false">L434*2.2/100</f>
        <v>0</v>
      </c>
      <c r="O434" s="51" t="n">
        <f aca="false">TRUNC(L434/K434,0)*K434</f>
        <v>0</v>
      </c>
      <c r="P434" s="52" t="n">
        <f aca="false">L434-O434</f>
        <v>0</v>
      </c>
      <c r="R434" s="51"/>
    </row>
    <row r="435" s="1" customFormat="true" ht="111.75" hidden="false" customHeight="true" outlineLevel="0" collapsed="false">
      <c r="A435" s="82" t="n">
        <f aca="false">A434+1</f>
        <v>17</v>
      </c>
      <c r="B435" s="75" t="s">
        <v>525</v>
      </c>
      <c r="C435" s="169" t="s">
        <v>189</v>
      </c>
      <c r="D435" s="60" t="s">
        <v>540</v>
      </c>
      <c r="E435" s="123"/>
      <c r="F435" s="51"/>
      <c r="G435" s="63" t="n">
        <v>9785000335239</v>
      </c>
      <c r="H435" s="64" t="n">
        <v>26</v>
      </c>
      <c r="I435" s="65" t="n">
        <f aca="false">ROUND((100-$L$4)/100*H435,1)</f>
        <v>13</v>
      </c>
      <c r="J435" s="83" t="s">
        <v>155</v>
      </c>
      <c r="K435" s="67" t="n">
        <v>100</v>
      </c>
      <c r="L435" s="68"/>
      <c r="M435" s="49" t="n">
        <f aca="false">L435*I435</f>
        <v>0</v>
      </c>
      <c r="N435" s="51" t="n">
        <f aca="false">L435*2.2/100</f>
        <v>0</v>
      </c>
      <c r="O435" s="51" t="n">
        <f aca="false">TRUNC(L435/K435,0)*K435</f>
        <v>0</v>
      </c>
      <c r="P435" s="52" t="n">
        <f aca="false">L435-O435</f>
        <v>0</v>
      </c>
      <c r="R435" s="51"/>
    </row>
    <row r="436" s="1" customFormat="true" ht="111.75" hidden="false" customHeight="true" outlineLevel="0" collapsed="false">
      <c r="A436" s="82" t="n">
        <f aca="false">A435+1</f>
        <v>18</v>
      </c>
      <c r="B436" s="75" t="s">
        <v>525</v>
      </c>
      <c r="C436" s="169" t="s">
        <v>189</v>
      </c>
      <c r="D436" s="60" t="s">
        <v>541</v>
      </c>
      <c r="E436" s="123"/>
      <c r="F436" s="51"/>
      <c r="G436" s="63" t="n">
        <v>9785912828720</v>
      </c>
      <c r="H436" s="64" t="n">
        <v>26</v>
      </c>
      <c r="I436" s="65" t="n">
        <f aca="false">ROUND((100-$L$4)/100*H436,1)</f>
        <v>13</v>
      </c>
      <c r="J436" s="83" t="s">
        <v>163</v>
      </c>
      <c r="K436" s="67" t="n">
        <v>100</v>
      </c>
      <c r="L436" s="68"/>
      <c r="M436" s="49" t="n">
        <f aca="false">L436*I436</f>
        <v>0</v>
      </c>
      <c r="N436" s="51" t="n">
        <f aca="false">L436*2.2/100</f>
        <v>0</v>
      </c>
      <c r="O436" s="51" t="n">
        <f aca="false">TRUNC(L436/K436,0)*K436</f>
        <v>0</v>
      </c>
      <c r="P436" s="52" t="n">
        <f aca="false">L436-O436</f>
        <v>0</v>
      </c>
      <c r="R436" s="51"/>
    </row>
    <row r="437" s="1" customFormat="true" ht="108" hidden="false" customHeight="true" outlineLevel="0" collapsed="false">
      <c r="A437" s="82" t="n">
        <f aca="false">A436+1</f>
        <v>19</v>
      </c>
      <c r="B437" s="75" t="s">
        <v>525</v>
      </c>
      <c r="C437" s="169" t="s">
        <v>189</v>
      </c>
      <c r="D437" s="60" t="s">
        <v>542</v>
      </c>
      <c r="E437" s="61" t="s">
        <v>28</v>
      </c>
      <c r="F437" s="51"/>
      <c r="G437" s="63" t="n">
        <v>9785000335017</v>
      </c>
      <c r="H437" s="64" t="n">
        <v>26</v>
      </c>
      <c r="I437" s="65" t="n">
        <f aca="false">ROUND((100-$L$4)/100*H437,1)</f>
        <v>13</v>
      </c>
      <c r="J437" s="83" t="s">
        <v>155</v>
      </c>
      <c r="K437" s="67" t="n">
        <v>100</v>
      </c>
      <c r="L437" s="179"/>
      <c r="M437" s="49" t="n">
        <f aca="false">L437*I437</f>
        <v>0</v>
      </c>
      <c r="N437" s="51" t="n">
        <f aca="false">L437*2.2/100</f>
        <v>0</v>
      </c>
      <c r="O437" s="51" t="n">
        <f aca="false">TRUNC(L437/K437,0)*K437</f>
        <v>0</v>
      </c>
      <c r="P437" s="52" t="n">
        <f aca="false">L437-O437</f>
        <v>0</v>
      </c>
      <c r="R437" s="51"/>
    </row>
    <row r="438" s="1" customFormat="true" ht="71.25" hidden="false" customHeight="true" outlineLevel="0" collapsed="false">
      <c r="A438" s="82"/>
      <c r="B438" s="75"/>
      <c r="C438" s="209" t="s">
        <v>543</v>
      </c>
      <c r="D438" s="209"/>
      <c r="E438" s="215"/>
      <c r="F438" s="194" t="s">
        <v>522</v>
      </c>
      <c r="G438" s="194"/>
      <c r="H438" s="194"/>
      <c r="I438" s="194"/>
      <c r="J438" s="194"/>
      <c r="K438" s="194"/>
      <c r="L438" s="216"/>
      <c r="M438" s="49"/>
      <c r="N438" s="51"/>
      <c r="O438" s="51"/>
      <c r="P438" s="51"/>
      <c r="R438" s="51"/>
    </row>
    <row r="439" s="1" customFormat="true" ht="111.75" hidden="false" customHeight="true" outlineLevel="0" collapsed="false">
      <c r="A439" s="82" t="n">
        <f aca="false">A437+1</f>
        <v>20</v>
      </c>
      <c r="B439" s="75" t="s">
        <v>525</v>
      </c>
      <c r="C439" s="169" t="s">
        <v>189</v>
      </c>
      <c r="D439" s="60" t="s">
        <v>544</v>
      </c>
      <c r="E439" s="123"/>
      <c r="F439" s="213"/>
      <c r="G439" s="63" t="n">
        <v>9785912828157</v>
      </c>
      <c r="H439" s="64" t="n">
        <v>26</v>
      </c>
      <c r="I439" s="65" t="n">
        <f aca="false">ROUND((100-$L$4)/100*H439,1)</f>
        <v>13</v>
      </c>
      <c r="J439" s="83" t="s">
        <v>163</v>
      </c>
      <c r="K439" s="67" t="n">
        <v>100</v>
      </c>
      <c r="L439" s="68"/>
      <c r="M439" s="49" t="n">
        <f aca="false">L439*I439</f>
        <v>0</v>
      </c>
      <c r="N439" s="51" t="n">
        <f aca="false">L439*2.2/100</f>
        <v>0</v>
      </c>
      <c r="O439" s="51" t="n">
        <f aca="false">TRUNC(L439/K439,0)*K439</f>
        <v>0</v>
      </c>
      <c r="P439" s="52" t="n">
        <f aca="false">L439-O439</f>
        <v>0</v>
      </c>
      <c r="R439" s="51"/>
    </row>
    <row r="440" s="1" customFormat="true" ht="111.75" hidden="false" customHeight="true" outlineLevel="0" collapsed="false">
      <c r="A440" s="82" t="n">
        <f aca="false">A439+1</f>
        <v>21</v>
      </c>
      <c r="B440" s="75" t="s">
        <v>525</v>
      </c>
      <c r="C440" s="169" t="s">
        <v>189</v>
      </c>
      <c r="D440" s="60" t="s">
        <v>545</v>
      </c>
      <c r="E440" s="123"/>
      <c r="F440" s="213"/>
      <c r="G440" s="63" t="n">
        <v>9785912828140</v>
      </c>
      <c r="H440" s="64" t="n">
        <v>26</v>
      </c>
      <c r="I440" s="65" t="n">
        <f aca="false">ROUND((100-$L$4)/100*H440,1)</f>
        <v>13</v>
      </c>
      <c r="J440" s="83" t="s">
        <v>40</v>
      </c>
      <c r="K440" s="67" t="n">
        <v>100</v>
      </c>
      <c r="L440" s="68"/>
      <c r="M440" s="49" t="n">
        <f aca="false">L440*I440</f>
        <v>0</v>
      </c>
      <c r="N440" s="51" t="n">
        <f aca="false">L440*2.2/100</f>
        <v>0</v>
      </c>
      <c r="O440" s="51" t="n">
        <f aca="false">TRUNC(L440/K440,0)*K440</f>
        <v>0</v>
      </c>
      <c r="P440" s="52" t="n">
        <f aca="false">L440-O440</f>
        <v>0</v>
      </c>
      <c r="R440" s="51"/>
    </row>
    <row r="441" s="1" customFormat="true" ht="111.75" hidden="false" customHeight="true" outlineLevel="0" collapsed="false">
      <c r="A441" s="82" t="n">
        <f aca="false">A440+1</f>
        <v>22</v>
      </c>
      <c r="B441" s="75" t="s">
        <v>525</v>
      </c>
      <c r="C441" s="169" t="s">
        <v>189</v>
      </c>
      <c r="D441" s="60" t="s">
        <v>546</v>
      </c>
      <c r="E441" s="123"/>
      <c r="F441" s="213"/>
      <c r="G441" s="63" t="n">
        <v>9785912822339</v>
      </c>
      <c r="H441" s="64" t="n">
        <v>26</v>
      </c>
      <c r="I441" s="65" t="n">
        <f aca="false">ROUND((100-$L$4)/100*H441,1)</f>
        <v>13</v>
      </c>
      <c r="J441" s="83" t="s">
        <v>40</v>
      </c>
      <c r="K441" s="67" t="n">
        <v>100</v>
      </c>
      <c r="L441" s="68"/>
      <c r="M441" s="49" t="n">
        <f aca="false">L441*I441</f>
        <v>0</v>
      </c>
      <c r="N441" s="51" t="n">
        <f aca="false">L441*2.2/100</f>
        <v>0</v>
      </c>
      <c r="O441" s="51" t="n">
        <f aca="false">TRUNC(L441/K441,0)*K441</f>
        <v>0</v>
      </c>
      <c r="P441" s="52" t="n">
        <f aca="false">L441-O441</f>
        <v>0</v>
      </c>
      <c r="R441" s="51"/>
    </row>
    <row r="442" s="1" customFormat="true" ht="111.75" hidden="false" customHeight="true" outlineLevel="0" collapsed="false">
      <c r="A442" s="82" t="n">
        <f aca="false">A441+1</f>
        <v>23</v>
      </c>
      <c r="B442" s="75"/>
      <c r="C442" s="169" t="s">
        <v>189</v>
      </c>
      <c r="D442" s="60" t="s">
        <v>328</v>
      </c>
      <c r="E442" s="123"/>
      <c r="F442" s="51"/>
      <c r="G442" s="63" t="n">
        <v>9785912826818</v>
      </c>
      <c r="H442" s="64" t="n">
        <v>26</v>
      </c>
      <c r="I442" s="65" t="n">
        <f aca="false">ROUND((100-$L$4)/100*H442,1)</f>
        <v>13</v>
      </c>
      <c r="J442" s="83" t="s">
        <v>163</v>
      </c>
      <c r="K442" s="67" t="n">
        <v>100</v>
      </c>
      <c r="L442" s="68"/>
      <c r="M442" s="49" t="n">
        <f aca="false">L442*I442</f>
        <v>0</v>
      </c>
      <c r="N442" s="51" t="n">
        <f aca="false">L442*2.2/100</f>
        <v>0</v>
      </c>
      <c r="O442" s="51" t="n">
        <f aca="false">TRUNC(L442/K442,0)*K442</f>
        <v>0</v>
      </c>
      <c r="P442" s="52" t="n">
        <f aca="false">L442-O442</f>
        <v>0</v>
      </c>
      <c r="R442" s="51"/>
    </row>
    <row r="443" s="1" customFormat="true" ht="111.75" hidden="false" customHeight="true" outlineLevel="0" collapsed="false">
      <c r="A443" s="82" t="n">
        <f aca="false">A442+1</f>
        <v>24</v>
      </c>
      <c r="B443" s="75"/>
      <c r="C443" s="169" t="s">
        <v>189</v>
      </c>
      <c r="D443" s="60" t="s">
        <v>547</v>
      </c>
      <c r="E443" s="213"/>
      <c r="F443" s="51"/>
      <c r="G443" s="63" t="n">
        <v>9785912820168</v>
      </c>
      <c r="H443" s="64" t="n">
        <v>26</v>
      </c>
      <c r="I443" s="65" t="n">
        <f aca="false">ROUND((100-$L$4)/100*H443,1)</f>
        <v>13</v>
      </c>
      <c r="J443" s="83" t="s">
        <v>163</v>
      </c>
      <c r="K443" s="67" t="n">
        <v>100</v>
      </c>
      <c r="L443" s="68"/>
      <c r="M443" s="49" t="n">
        <f aca="false">L443*I443</f>
        <v>0</v>
      </c>
      <c r="N443" s="51" t="n">
        <f aca="false">L443*2.2/100</f>
        <v>0</v>
      </c>
      <c r="O443" s="51" t="n">
        <f aca="false">TRUNC(L443/K443,0)*K443</f>
        <v>0</v>
      </c>
      <c r="P443" s="52" t="n">
        <f aca="false">L443-O443</f>
        <v>0</v>
      </c>
      <c r="R443" s="51"/>
    </row>
    <row r="444" s="1" customFormat="true" ht="111.75" hidden="false" customHeight="true" outlineLevel="0" collapsed="false">
      <c r="A444" s="82" t="n">
        <f aca="false">A443+1</f>
        <v>25</v>
      </c>
      <c r="B444" s="75"/>
      <c r="C444" s="169" t="s">
        <v>189</v>
      </c>
      <c r="D444" s="60" t="s">
        <v>423</v>
      </c>
      <c r="E444" s="123"/>
      <c r="F444" s="51"/>
      <c r="G444" s="63" t="n">
        <v>9785000335246</v>
      </c>
      <c r="H444" s="64" t="n">
        <v>26</v>
      </c>
      <c r="I444" s="65" t="n">
        <f aca="false">ROUND((100-$L$4)/100*H444,1)</f>
        <v>13</v>
      </c>
      <c r="J444" s="83" t="s">
        <v>163</v>
      </c>
      <c r="K444" s="67" t="n">
        <v>100</v>
      </c>
      <c r="L444" s="68"/>
      <c r="M444" s="49" t="n">
        <f aca="false">L444*I444</f>
        <v>0</v>
      </c>
      <c r="N444" s="51" t="n">
        <f aca="false">L444*2.2/100</f>
        <v>0</v>
      </c>
      <c r="O444" s="51" t="n">
        <f aca="false">TRUNC(L444/K444,0)*K444</f>
        <v>0</v>
      </c>
      <c r="P444" s="52" t="n">
        <f aca="false">L444-O444</f>
        <v>0</v>
      </c>
      <c r="R444" s="51"/>
    </row>
    <row r="445" s="1" customFormat="true" ht="111.75" hidden="false" customHeight="true" outlineLevel="0" collapsed="false">
      <c r="A445" s="82" t="n">
        <f aca="false">A444+1</f>
        <v>26</v>
      </c>
      <c r="B445" s="75"/>
      <c r="C445" s="169" t="s">
        <v>189</v>
      </c>
      <c r="D445" s="60" t="s">
        <v>548</v>
      </c>
      <c r="E445" s="123"/>
      <c r="F445" s="51"/>
      <c r="G445" s="63" t="n">
        <v>9785912826825</v>
      </c>
      <c r="H445" s="64" t="n">
        <v>26</v>
      </c>
      <c r="I445" s="65" t="n">
        <f aca="false">ROUND((100-$L$4)/100*H445,1)</f>
        <v>13</v>
      </c>
      <c r="J445" s="83" t="s">
        <v>155</v>
      </c>
      <c r="K445" s="67" t="n">
        <v>100</v>
      </c>
      <c r="L445" s="68"/>
      <c r="M445" s="49" t="n">
        <f aca="false">L445*I445</f>
        <v>0</v>
      </c>
      <c r="N445" s="51" t="n">
        <f aca="false">L445*2.2/100</f>
        <v>0</v>
      </c>
      <c r="O445" s="51" t="n">
        <f aca="false">TRUNC(L445/K445,0)*K445</f>
        <v>0</v>
      </c>
      <c r="P445" s="52" t="n">
        <f aca="false">L445-O445</f>
        <v>0</v>
      </c>
      <c r="R445" s="51"/>
    </row>
    <row r="446" s="1" customFormat="true" ht="111.75" hidden="false" customHeight="true" outlineLevel="0" collapsed="false">
      <c r="A446" s="82" t="n">
        <f aca="false">A445+1</f>
        <v>27</v>
      </c>
      <c r="B446" s="75"/>
      <c r="C446" s="169" t="s">
        <v>189</v>
      </c>
      <c r="D446" s="60" t="s">
        <v>397</v>
      </c>
      <c r="E446" s="213"/>
      <c r="F446" s="51"/>
      <c r="G446" s="63" t="n">
        <v>9785912826474</v>
      </c>
      <c r="H446" s="64" t="n">
        <v>26</v>
      </c>
      <c r="I446" s="65" t="n">
        <f aca="false">ROUND((100-$L$4)/100*H446,1)</f>
        <v>13</v>
      </c>
      <c r="J446" s="83" t="s">
        <v>155</v>
      </c>
      <c r="K446" s="67" t="n">
        <v>100</v>
      </c>
      <c r="L446" s="68"/>
      <c r="M446" s="49" t="n">
        <f aca="false">L446*I446</f>
        <v>0</v>
      </c>
      <c r="N446" s="51" t="n">
        <f aca="false">L446*2.2/100</f>
        <v>0</v>
      </c>
      <c r="O446" s="51" t="n">
        <f aca="false">TRUNC(L446/K446,0)*K446</f>
        <v>0</v>
      </c>
      <c r="P446" s="52" t="n">
        <f aca="false">L446-O446</f>
        <v>0</v>
      </c>
      <c r="R446" s="81"/>
    </row>
    <row r="447" s="132" customFormat="true" ht="111.75" hidden="false" customHeight="true" outlineLevel="0" collapsed="false">
      <c r="A447" s="82" t="n">
        <f aca="false">A446+1</f>
        <v>28</v>
      </c>
      <c r="B447" s="75"/>
      <c r="C447" s="169" t="s">
        <v>189</v>
      </c>
      <c r="D447" s="60" t="s">
        <v>549</v>
      </c>
      <c r="E447" s="123"/>
      <c r="F447" s="51"/>
      <c r="G447" s="63" t="n">
        <v>9785000336243</v>
      </c>
      <c r="H447" s="64" t="n">
        <v>26</v>
      </c>
      <c r="I447" s="65" t="n">
        <f aca="false">ROUND((100-$L$4)/100*H447,1)</f>
        <v>13</v>
      </c>
      <c r="J447" s="83" t="s">
        <v>163</v>
      </c>
      <c r="K447" s="67" t="n">
        <v>100</v>
      </c>
      <c r="L447" s="68"/>
      <c r="M447" s="49" t="n">
        <f aca="false">L447*I447</f>
        <v>0</v>
      </c>
      <c r="N447" s="51" t="n">
        <f aca="false">L447*2.2/100</f>
        <v>0</v>
      </c>
      <c r="O447" s="51" t="n">
        <f aca="false">TRUNC(L447/K447,0)*K447</f>
        <v>0</v>
      </c>
      <c r="P447" s="52" t="n">
        <f aca="false">L447-O447</f>
        <v>0</v>
      </c>
      <c r="R447" s="102"/>
    </row>
    <row r="448" s="101" customFormat="true" ht="43.5" hidden="false" customHeight="true" outlineLevel="0" collapsed="false">
      <c r="A448" s="58" t="s">
        <v>550</v>
      </c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186"/>
      <c r="M448" s="49"/>
      <c r="N448" s="51"/>
      <c r="O448" s="51"/>
      <c r="P448" s="51"/>
      <c r="R448" s="81"/>
    </row>
    <row r="449" s="132" customFormat="true" ht="55.5" hidden="false" customHeight="true" outlineLevel="0" collapsed="false">
      <c r="A449" s="71" t="s">
        <v>551</v>
      </c>
      <c r="B449" s="71"/>
      <c r="C449" s="71"/>
      <c r="D449" s="71"/>
      <c r="E449" s="0"/>
      <c r="F449" s="55" t="s">
        <v>552</v>
      </c>
      <c r="G449" s="55"/>
      <c r="H449" s="55"/>
      <c r="I449" s="55"/>
      <c r="J449" s="55"/>
      <c r="K449" s="55"/>
      <c r="L449" s="186"/>
      <c r="M449" s="49"/>
      <c r="N449" s="217"/>
      <c r="O449" s="51"/>
      <c r="P449" s="51"/>
      <c r="R449" s="51"/>
    </row>
    <row r="450" s="1" customFormat="true" ht="101.25" hidden="false" customHeight="true" outlineLevel="0" collapsed="false">
      <c r="A450" s="57" t="n">
        <v>1</v>
      </c>
      <c r="B450" s="75"/>
      <c r="C450" s="148"/>
      <c r="D450" s="60" t="s">
        <v>553</v>
      </c>
      <c r="E450" s="123"/>
      <c r="F450" s="62" t="s">
        <v>554</v>
      </c>
      <c r="G450" s="63" t="n">
        <v>9785912828911</v>
      </c>
      <c r="H450" s="64" t="n">
        <v>430</v>
      </c>
      <c r="I450" s="65" t="n">
        <f aca="false">ROUND((100-$L$4)/100*H450,1)</f>
        <v>215</v>
      </c>
      <c r="J450" s="83" t="s">
        <v>98</v>
      </c>
      <c r="K450" s="210" t="n">
        <v>10</v>
      </c>
      <c r="L450" s="114"/>
      <c r="M450" s="49" t="n">
        <f aca="false">L450*I450</f>
        <v>0</v>
      </c>
      <c r="N450" s="217" t="n">
        <f aca="false">L450*4.3/10</f>
        <v>0</v>
      </c>
      <c r="O450" s="51" t="n">
        <f aca="false">TRUNC(L450/K450,0)*K450</f>
        <v>0</v>
      </c>
      <c r="P450" s="52" t="n">
        <f aca="false">L450-O450</f>
        <v>0</v>
      </c>
      <c r="R450" s="53" t="s">
        <v>555</v>
      </c>
    </row>
    <row r="451" s="1" customFormat="true" ht="44.25" hidden="false" customHeight="true" outlineLevel="0" collapsed="false">
      <c r="A451" s="71" t="s">
        <v>556</v>
      </c>
      <c r="B451" s="71"/>
      <c r="C451" s="71"/>
      <c r="D451" s="71"/>
      <c r="E451" s="72"/>
      <c r="F451" s="55" t="s">
        <v>557</v>
      </c>
      <c r="G451" s="55"/>
      <c r="H451" s="55"/>
      <c r="I451" s="55"/>
      <c r="J451" s="55"/>
      <c r="K451" s="55"/>
      <c r="L451" s="216"/>
      <c r="M451" s="49"/>
      <c r="N451" s="51"/>
      <c r="O451" s="51"/>
      <c r="P451" s="51"/>
      <c r="R451" s="53"/>
    </row>
    <row r="452" s="1" customFormat="true" ht="111.75" hidden="false" customHeight="true" outlineLevel="0" collapsed="false">
      <c r="A452" s="82" t="n">
        <v>1</v>
      </c>
      <c r="B452" s="75"/>
      <c r="C452" s="169" t="s">
        <v>189</v>
      </c>
      <c r="D452" s="60" t="s">
        <v>558</v>
      </c>
      <c r="E452" s="123"/>
      <c r="F452" s="62" t="s">
        <v>559</v>
      </c>
      <c r="G452" s="174" t="n">
        <v>9785000337080</v>
      </c>
      <c r="H452" s="76" t="n">
        <v>55</v>
      </c>
      <c r="I452" s="65" t="n">
        <f aca="false">ROUND((100-$L$4)/100*H452,1)</f>
        <v>27.5</v>
      </c>
      <c r="J452" s="175" t="s">
        <v>163</v>
      </c>
      <c r="K452" s="67" t="n">
        <v>50</v>
      </c>
      <c r="L452" s="176"/>
      <c r="M452" s="49" t="n">
        <f aca="false">L452*I452</f>
        <v>0</v>
      </c>
      <c r="N452" s="51" t="n">
        <f aca="false">L452*3/50</f>
        <v>0</v>
      </c>
      <c r="O452" s="51" t="n">
        <f aca="false">TRUNC(L452/K452,0)*K452</f>
        <v>0</v>
      </c>
      <c r="P452" s="52" t="n">
        <f aca="false">L452-O452</f>
        <v>0</v>
      </c>
      <c r="R452" s="53" t="s">
        <v>555</v>
      </c>
    </row>
    <row r="453" s="1" customFormat="true" ht="111.75" hidden="false" customHeight="true" outlineLevel="0" collapsed="false">
      <c r="A453" s="82" t="n">
        <f aca="false">A452+1</f>
        <v>2</v>
      </c>
      <c r="B453" s="75"/>
      <c r="C453" s="51"/>
      <c r="D453" s="60" t="s">
        <v>560</v>
      </c>
      <c r="E453" s="123"/>
      <c r="F453" s="62" t="s">
        <v>559</v>
      </c>
      <c r="G453" s="174" t="n">
        <v>9785000338599</v>
      </c>
      <c r="H453" s="76" t="n">
        <v>55</v>
      </c>
      <c r="I453" s="65" t="n">
        <f aca="false">ROUND((100-$L$4)/100*H453,1)</f>
        <v>27.5</v>
      </c>
      <c r="J453" s="175" t="s">
        <v>43</v>
      </c>
      <c r="K453" s="67" t="n">
        <v>50</v>
      </c>
      <c r="L453" s="176"/>
      <c r="M453" s="49" t="n">
        <f aca="false">L453*I453</f>
        <v>0</v>
      </c>
      <c r="N453" s="51" t="n">
        <f aca="false">L453*3/50</f>
        <v>0</v>
      </c>
      <c r="O453" s="51"/>
      <c r="P453" s="52"/>
      <c r="R453" s="53" t="s">
        <v>555</v>
      </c>
    </row>
    <row r="454" s="1" customFormat="true" ht="111.75" hidden="false" customHeight="true" outlineLevel="0" collapsed="false">
      <c r="A454" s="82" t="n">
        <f aca="false">A453+1</f>
        <v>3</v>
      </c>
      <c r="B454" s="80"/>
      <c r="C454" s="169" t="s">
        <v>189</v>
      </c>
      <c r="D454" s="60" t="s">
        <v>561</v>
      </c>
      <c r="E454" s="123"/>
      <c r="F454" s="62" t="s">
        <v>559</v>
      </c>
      <c r="G454" s="174" t="n">
        <v>9785000337097</v>
      </c>
      <c r="H454" s="76" t="n">
        <v>55</v>
      </c>
      <c r="I454" s="65" t="n">
        <f aca="false">ROUND((100-$L$4)/100*H454,1)</f>
        <v>27.5</v>
      </c>
      <c r="J454" s="175" t="s">
        <v>163</v>
      </c>
      <c r="K454" s="67" t="n">
        <v>50</v>
      </c>
      <c r="L454" s="179"/>
      <c r="M454" s="49" t="n">
        <f aca="false">L454*I454</f>
        <v>0</v>
      </c>
      <c r="N454" s="51" t="n">
        <f aca="false">L454*3/50</f>
        <v>0</v>
      </c>
      <c r="O454" s="51" t="n">
        <f aca="false">TRUNC(L454/K454,0)*K454</f>
        <v>0</v>
      </c>
      <c r="P454" s="52" t="n">
        <f aca="false">L454-O454</f>
        <v>0</v>
      </c>
      <c r="R454" s="53" t="s">
        <v>555</v>
      </c>
    </row>
    <row r="455" s="1" customFormat="true" ht="111.75" hidden="false" customHeight="true" outlineLevel="0" collapsed="false">
      <c r="A455" s="82" t="n">
        <f aca="false">A454+1</f>
        <v>4</v>
      </c>
      <c r="B455" s="75"/>
      <c r="C455" s="169" t="s">
        <v>189</v>
      </c>
      <c r="D455" s="60" t="s">
        <v>562</v>
      </c>
      <c r="E455" s="123"/>
      <c r="F455" s="62" t="s">
        <v>559</v>
      </c>
      <c r="G455" s="174" t="n">
        <v>9785000337103</v>
      </c>
      <c r="H455" s="76" t="n">
        <v>55</v>
      </c>
      <c r="I455" s="65" t="n">
        <f aca="false">ROUND((100-$L$4)/100*H455,1)</f>
        <v>27.5</v>
      </c>
      <c r="J455" s="175" t="s">
        <v>155</v>
      </c>
      <c r="K455" s="67" t="n">
        <v>50</v>
      </c>
      <c r="L455" s="179"/>
      <c r="M455" s="49" t="n">
        <f aca="false">L455*I455</f>
        <v>0</v>
      </c>
      <c r="N455" s="51" t="n">
        <f aca="false">L455*3/50</f>
        <v>0</v>
      </c>
      <c r="O455" s="51" t="n">
        <f aca="false">TRUNC(L455/K455,0)*K455</f>
        <v>0</v>
      </c>
      <c r="P455" s="52" t="n">
        <f aca="false">L455-O455</f>
        <v>0</v>
      </c>
      <c r="R455" s="53" t="s">
        <v>555</v>
      </c>
    </row>
    <row r="456" s="1" customFormat="true" ht="111.75" hidden="false" customHeight="true" outlineLevel="0" collapsed="false">
      <c r="A456" s="82" t="n">
        <f aca="false">A455+1</f>
        <v>5</v>
      </c>
      <c r="B456" s="75"/>
      <c r="C456" s="123"/>
      <c r="D456" s="60" t="s">
        <v>563</v>
      </c>
      <c r="E456" s="123"/>
      <c r="F456" s="62" t="s">
        <v>559</v>
      </c>
      <c r="G456" s="174" t="n">
        <v>9785000337110</v>
      </c>
      <c r="H456" s="76" t="n">
        <v>55</v>
      </c>
      <c r="I456" s="65" t="n">
        <f aca="false">ROUND((100-$L$4)/100*H456,1)</f>
        <v>27.5</v>
      </c>
      <c r="J456" s="175" t="s">
        <v>199</v>
      </c>
      <c r="K456" s="67" t="n">
        <v>50</v>
      </c>
      <c r="L456" s="176"/>
      <c r="M456" s="49" t="n">
        <f aca="false">L456*I456</f>
        <v>0</v>
      </c>
      <c r="N456" s="51" t="n">
        <f aca="false">L456*3/50</f>
        <v>0</v>
      </c>
      <c r="O456" s="51" t="n">
        <f aca="false">TRUNC(L456/K456,0)*K456</f>
        <v>0</v>
      </c>
      <c r="P456" s="52" t="n">
        <f aca="false">L456-O456</f>
        <v>0</v>
      </c>
      <c r="R456" s="53" t="s">
        <v>555</v>
      </c>
    </row>
    <row r="457" s="1" customFormat="true" ht="111.75" hidden="false" customHeight="true" outlineLevel="0" collapsed="false">
      <c r="A457" s="82" t="n">
        <f aca="false">A456+1</f>
        <v>6</v>
      </c>
      <c r="B457" s="75"/>
      <c r="C457" s="169" t="s">
        <v>189</v>
      </c>
      <c r="D457" s="60" t="s">
        <v>564</v>
      </c>
      <c r="E457" s="123"/>
      <c r="F457" s="62" t="s">
        <v>559</v>
      </c>
      <c r="G457" s="174" t="n">
        <v>9785000337158</v>
      </c>
      <c r="H457" s="76" t="n">
        <v>55</v>
      </c>
      <c r="I457" s="65" t="n">
        <f aca="false">ROUND((100-$L$4)/100*H457,1)</f>
        <v>27.5</v>
      </c>
      <c r="J457" s="175" t="s">
        <v>163</v>
      </c>
      <c r="K457" s="67" t="n">
        <v>50</v>
      </c>
      <c r="L457" s="176"/>
      <c r="M457" s="49" t="n">
        <f aca="false">L457*I457</f>
        <v>0</v>
      </c>
      <c r="N457" s="51" t="n">
        <f aca="false">L457*3/50</f>
        <v>0</v>
      </c>
      <c r="O457" s="51" t="n">
        <f aca="false">TRUNC(L457/K457,0)*K457</f>
        <v>0</v>
      </c>
      <c r="P457" s="52" t="n">
        <f aca="false">L457-O457</f>
        <v>0</v>
      </c>
      <c r="R457" s="53" t="s">
        <v>555</v>
      </c>
    </row>
    <row r="458" s="1" customFormat="true" ht="111.75" hidden="false" customHeight="true" outlineLevel="0" collapsed="false">
      <c r="A458" s="82" t="n">
        <f aca="false">A457+1</f>
        <v>7</v>
      </c>
      <c r="B458" s="75"/>
      <c r="C458" s="123"/>
      <c r="D458" s="60" t="s">
        <v>565</v>
      </c>
      <c r="E458" s="123"/>
      <c r="F458" s="62" t="s">
        <v>559</v>
      </c>
      <c r="G458" s="174" t="n">
        <v>9785000337141</v>
      </c>
      <c r="H458" s="76" t="n">
        <v>55</v>
      </c>
      <c r="I458" s="65" t="n">
        <f aca="false">ROUND((100-$L$4)/100*H458,1)</f>
        <v>27.5</v>
      </c>
      <c r="J458" s="175" t="s">
        <v>199</v>
      </c>
      <c r="K458" s="67" t="n">
        <v>50</v>
      </c>
      <c r="L458" s="176"/>
      <c r="M458" s="49" t="n">
        <f aca="false">L458*I458</f>
        <v>0</v>
      </c>
      <c r="N458" s="51" t="n">
        <f aca="false">L458*3/50</f>
        <v>0</v>
      </c>
      <c r="O458" s="51" t="n">
        <f aca="false">TRUNC(L458/K458,0)*K458</f>
        <v>0</v>
      </c>
      <c r="P458" s="52" t="n">
        <f aca="false">L458-O458</f>
        <v>0</v>
      </c>
      <c r="R458" s="53" t="s">
        <v>555</v>
      </c>
    </row>
    <row r="459" s="1" customFormat="true" ht="111.75" hidden="false" customHeight="true" outlineLevel="0" collapsed="false">
      <c r="A459" s="82" t="n">
        <f aca="false">A458+1</f>
        <v>8</v>
      </c>
      <c r="B459" s="75"/>
      <c r="C459" s="80"/>
      <c r="D459" s="60" t="s">
        <v>566</v>
      </c>
      <c r="E459" s="123"/>
      <c r="F459" s="62" t="s">
        <v>559</v>
      </c>
      <c r="G459" s="174" t="n">
        <v>9785000338582</v>
      </c>
      <c r="H459" s="76" t="n">
        <v>55</v>
      </c>
      <c r="I459" s="65" t="n">
        <f aca="false">ROUND((100-$L$4)/100*H459,1)</f>
        <v>27.5</v>
      </c>
      <c r="J459" s="175" t="s">
        <v>163</v>
      </c>
      <c r="K459" s="67" t="n">
        <v>50</v>
      </c>
      <c r="L459" s="176"/>
      <c r="M459" s="49" t="n">
        <f aca="false">L459*I459</f>
        <v>0</v>
      </c>
      <c r="N459" s="51" t="n">
        <f aca="false">L459*3/50</f>
        <v>0</v>
      </c>
      <c r="O459" s="51" t="n">
        <f aca="false">TRUNC(L459/K459,0)*K459</f>
        <v>0</v>
      </c>
      <c r="P459" s="52" t="n">
        <f aca="false">L459-O459</f>
        <v>0</v>
      </c>
      <c r="R459" s="53" t="s">
        <v>555</v>
      </c>
    </row>
    <row r="460" s="1" customFormat="true" ht="111.75" hidden="false" customHeight="true" outlineLevel="0" collapsed="false">
      <c r="A460" s="82" t="n">
        <f aca="false">A459+1</f>
        <v>9</v>
      </c>
      <c r="B460" s="75"/>
      <c r="C460" s="169" t="s">
        <v>189</v>
      </c>
      <c r="D460" s="60" t="s">
        <v>567</v>
      </c>
      <c r="E460" s="123"/>
      <c r="F460" s="62" t="s">
        <v>559</v>
      </c>
      <c r="G460" s="174" t="n">
        <v>9785000337134</v>
      </c>
      <c r="H460" s="76" t="n">
        <v>55</v>
      </c>
      <c r="I460" s="65" t="n">
        <f aca="false">ROUND((100-$L$4)/100*H460,1)</f>
        <v>27.5</v>
      </c>
      <c r="J460" s="175" t="s">
        <v>163</v>
      </c>
      <c r="K460" s="67" t="n">
        <v>50</v>
      </c>
      <c r="L460" s="176"/>
      <c r="M460" s="49" t="n">
        <f aca="false">L460*I460</f>
        <v>0</v>
      </c>
      <c r="N460" s="51" t="n">
        <f aca="false">L460*3/50</f>
        <v>0</v>
      </c>
      <c r="O460" s="51" t="n">
        <f aca="false">TRUNC(L460/K460,0)*K460</f>
        <v>0</v>
      </c>
      <c r="P460" s="52" t="n">
        <f aca="false">L460-O460</f>
        <v>0</v>
      </c>
      <c r="R460" s="53" t="s">
        <v>555</v>
      </c>
    </row>
    <row r="461" s="1" customFormat="true" ht="111.75" hidden="false" customHeight="true" outlineLevel="0" collapsed="false">
      <c r="A461" s="82" t="n">
        <f aca="false">A460+1</f>
        <v>10</v>
      </c>
      <c r="B461" s="75"/>
      <c r="C461" s="169" t="s">
        <v>189</v>
      </c>
      <c r="D461" s="60" t="s">
        <v>568</v>
      </c>
      <c r="E461" s="123"/>
      <c r="F461" s="62" t="s">
        <v>559</v>
      </c>
      <c r="G461" s="174" t="n">
        <v>9785000337127</v>
      </c>
      <c r="H461" s="76" t="n">
        <v>55</v>
      </c>
      <c r="I461" s="65" t="n">
        <f aca="false">ROUND((100-$L$4)/100*H461,1)</f>
        <v>27.5</v>
      </c>
      <c r="J461" s="175" t="s">
        <v>163</v>
      </c>
      <c r="K461" s="67" t="n">
        <v>50</v>
      </c>
      <c r="L461" s="114"/>
      <c r="M461" s="49" t="n">
        <f aca="false">L461*I461</f>
        <v>0</v>
      </c>
      <c r="N461" s="51" t="n">
        <f aca="false">L461*3/50</f>
        <v>0</v>
      </c>
      <c r="O461" s="51" t="n">
        <f aca="false">TRUNC(L461/K461,0)*K461</f>
        <v>0</v>
      </c>
      <c r="P461" s="52" t="n">
        <f aca="false">L461-O461</f>
        <v>0</v>
      </c>
      <c r="R461" s="53" t="s">
        <v>555</v>
      </c>
    </row>
    <row r="462" s="1" customFormat="true" ht="111.75" hidden="false" customHeight="true" outlineLevel="0" collapsed="false">
      <c r="A462" s="82" t="n">
        <f aca="false">A461+1</f>
        <v>11</v>
      </c>
      <c r="B462" s="75"/>
      <c r="C462" s="80"/>
      <c r="D462" s="60" t="s">
        <v>569</v>
      </c>
      <c r="E462" s="123"/>
      <c r="F462" s="62" t="s">
        <v>559</v>
      </c>
      <c r="G462" s="174" t="n">
        <v>9785000338575</v>
      </c>
      <c r="H462" s="76" t="n">
        <v>55</v>
      </c>
      <c r="I462" s="65" t="n">
        <f aca="false">ROUND((100-$L$4)/100*H462,1)</f>
        <v>27.5</v>
      </c>
      <c r="J462" s="175" t="s">
        <v>163</v>
      </c>
      <c r="K462" s="67" t="n">
        <v>50</v>
      </c>
      <c r="L462" s="114"/>
      <c r="M462" s="49" t="n">
        <f aca="false">L462*I462</f>
        <v>0</v>
      </c>
      <c r="N462" s="51" t="n">
        <f aca="false">L462*3/50</f>
        <v>0</v>
      </c>
      <c r="O462" s="51" t="n">
        <f aca="false">TRUNC(L462/K462,0)*K462</f>
        <v>0</v>
      </c>
      <c r="P462" s="52" t="n">
        <f aca="false">L462-O462</f>
        <v>0</v>
      </c>
      <c r="R462" s="53" t="s">
        <v>555</v>
      </c>
    </row>
    <row r="463" s="1" customFormat="true" ht="111.75" hidden="false" customHeight="true" outlineLevel="0" collapsed="false">
      <c r="A463" s="82" t="n">
        <f aca="false">A462+1</f>
        <v>12</v>
      </c>
      <c r="B463" s="75"/>
      <c r="C463" s="80"/>
      <c r="D463" s="60" t="s">
        <v>570</v>
      </c>
      <c r="E463" s="123"/>
      <c r="F463" s="62" t="s">
        <v>559</v>
      </c>
      <c r="G463" s="174" t="n">
        <v>9785000338568</v>
      </c>
      <c r="H463" s="76" t="n">
        <v>55</v>
      </c>
      <c r="I463" s="65" t="n">
        <f aca="false">ROUND((100-$L$4)/100*H463,1)</f>
        <v>27.5</v>
      </c>
      <c r="J463" s="175" t="s">
        <v>163</v>
      </c>
      <c r="K463" s="67" t="n">
        <v>50</v>
      </c>
      <c r="L463" s="114"/>
      <c r="M463" s="49" t="n">
        <f aca="false">L463*I463</f>
        <v>0</v>
      </c>
      <c r="N463" s="51" t="n">
        <f aca="false">L463*3/50</f>
        <v>0</v>
      </c>
      <c r="O463" s="51" t="n">
        <f aca="false">TRUNC(L463/K463,0)*K463</f>
        <v>0</v>
      </c>
      <c r="P463" s="52" t="n">
        <f aca="false">L463-O463</f>
        <v>0</v>
      </c>
      <c r="R463" s="53" t="s">
        <v>555</v>
      </c>
    </row>
    <row r="464" s="1" customFormat="true" ht="111.75" hidden="false" customHeight="true" outlineLevel="0" collapsed="false">
      <c r="A464" s="82" t="n">
        <f aca="false">A463+1</f>
        <v>13</v>
      </c>
      <c r="B464" s="75"/>
      <c r="C464" s="169" t="s">
        <v>189</v>
      </c>
      <c r="D464" s="60" t="s">
        <v>571</v>
      </c>
      <c r="E464" s="123"/>
      <c r="F464" s="62" t="s">
        <v>559</v>
      </c>
      <c r="G464" s="174" t="n">
        <v>9785000336953</v>
      </c>
      <c r="H464" s="76" t="n">
        <v>55</v>
      </c>
      <c r="I464" s="65" t="n">
        <f aca="false">ROUND((100-$L$4)/100*H464,1)</f>
        <v>27.5</v>
      </c>
      <c r="J464" s="175" t="s">
        <v>163</v>
      </c>
      <c r="K464" s="67" t="n">
        <v>50</v>
      </c>
      <c r="L464" s="68"/>
      <c r="M464" s="49" t="n">
        <f aca="false">L464*I464</f>
        <v>0</v>
      </c>
      <c r="N464" s="51" t="n">
        <f aca="false">L464*3/50</f>
        <v>0</v>
      </c>
      <c r="O464" s="51" t="n">
        <f aca="false">TRUNC(L464/K464,0)*K464</f>
        <v>0</v>
      </c>
      <c r="P464" s="52" t="n">
        <f aca="false">L464-O464</f>
        <v>0</v>
      </c>
      <c r="R464" s="53" t="s">
        <v>555</v>
      </c>
    </row>
    <row r="465" s="1" customFormat="true" ht="111.75" hidden="false" customHeight="true" outlineLevel="0" collapsed="false">
      <c r="A465" s="82" t="n">
        <f aca="false">A464+1</f>
        <v>14</v>
      </c>
      <c r="B465" s="75"/>
      <c r="C465" s="169" t="s">
        <v>189</v>
      </c>
      <c r="D465" s="60" t="s">
        <v>572</v>
      </c>
      <c r="E465" s="123"/>
      <c r="F465" s="62" t="s">
        <v>559</v>
      </c>
      <c r="G465" s="174" t="n">
        <v>9785000336960</v>
      </c>
      <c r="H465" s="76" t="n">
        <v>55</v>
      </c>
      <c r="I465" s="65" t="n">
        <f aca="false">ROUND((100-$L$4)/100*H465,1)</f>
        <v>27.5</v>
      </c>
      <c r="J465" s="175" t="s">
        <v>43</v>
      </c>
      <c r="K465" s="67" t="n">
        <v>50</v>
      </c>
      <c r="L465" s="68"/>
      <c r="M465" s="49" t="n">
        <f aca="false">L465*I465</f>
        <v>0</v>
      </c>
      <c r="N465" s="51" t="n">
        <f aca="false">L465*3/50</f>
        <v>0</v>
      </c>
      <c r="O465" s="51" t="n">
        <f aca="false">TRUNC(L465/K465,0)*K465</f>
        <v>0</v>
      </c>
      <c r="P465" s="52" t="n">
        <f aca="false">L465-O465</f>
        <v>0</v>
      </c>
      <c r="R465" s="53" t="s">
        <v>555</v>
      </c>
    </row>
    <row r="466" s="1" customFormat="true" ht="111.75" hidden="false" customHeight="true" outlineLevel="0" collapsed="false">
      <c r="A466" s="82" t="n">
        <f aca="false">A465+1</f>
        <v>15</v>
      </c>
      <c r="B466" s="75"/>
      <c r="C466" s="169" t="s">
        <v>189</v>
      </c>
      <c r="D466" s="60" t="s">
        <v>573</v>
      </c>
      <c r="E466" s="123"/>
      <c r="F466" s="62" t="s">
        <v>559</v>
      </c>
      <c r="G466" s="174" t="n">
        <v>9785000336977</v>
      </c>
      <c r="H466" s="76" t="n">
        <v>55</v>
      </c>
      <c r="I466" s="65" t="n">
        <f aca="false">ROUND((100-$L$4)/100*H466,1)</f>
        <v>27.5</v>
      </c>
      <c r="J466" s="175" t="s">
        <v>163</v>
      </c>
      <c r="K466" s="67" t="n">
        <v>50</v>
      </c>
      <c r="L466" s="68"/>
      <c r="M466" s="49" t="n">
        <f aca="false">L466*I466</f>
        <v>0</v>
      </c>
      <c r="N466" s="51" t="n">
        <f aca="false">L466*3/50</f>
        <v>0</v>
      </c>
      <c r="O466" s="51" t="n">
        <f aca="false">TRUNC(L466/K466,0)*K466</f>
        <v>0</v>
      </c>
      <c r="P466" s="52" t="n">
        <f aca="false">L466-O466</f>
        <v>0</v>
      </c>
      <c r="R466" s="53" t="s">
        <v>555</v>
      </c>
    </row>
    <row r="467" s="1" customFormat="true" ht="111.75" hidden="false" customHeight="true" outlineLevel="0" collapsed="false">
      <c r="A467" s="82" t="n">
        <f aca="false">A466+1</f>
        <v>16</v>
      </c>
      <c r="B467" s="75"/>
      <c r="C467" s="169" t="s">
        <v>189</v>
      </c>
      <c r="D467" s="60" t="s">
        <v>574</v>
      </c>
      <c r="E467" s="123"/>
      <c r="F467" s="62" t="s">
        <v>559</v>
      </c>
      <c r="G467" s="174" t="n">
        <v>9785000337028</v>
      </c>
      <c r="H467" s="76" t="n">
        <v>55</v>
      </c>
      <c r="I467" s="65" t="n">
        <f aca="false">ROUND((100-$L$4)/100*H467,1)</f>
        <v>27.5</v>
      </c>
      <c r="J467" s="175" t="s">
        <v>155</v>
      </c>
      <c r="K467" s="67" t="n">
        <v>50</v>
      </c>
      <c r="L467" s="68"/>
      <c r="M467" s="49" t="n">
        <f aca="false">L467*I467</f>
        <v>0</v>
      </c>
      <c r="N467" s="51" t="n">
        <f aca="false">L467*3/50</f>
        <v>0</v>
      </c>
      <c r="O467" s="51" t="n">
        <f aca="false">TRUNC(L467/K467,0)*K467</f>
        <v>0</v>
      </c>
      <c r="P467" s="52" t="n">
        <f aca="false">L467-O467</f>
        <v>0</v>
      </c>
      <c r="R467" s="53" t="s">
        <v>555</v>
      </c>
    </row>
    <row r="468" s="1" customFormat="true" ht="111.75" hidden="false" customHeight="true" outlineLevel="0" collapsed="false">
      <c r="A468" s="82" t="n">
        <f aca="false">A467+1</f>
        <v>17</v>
      </c>
      <c r="B468" s="75"/>
      <c r="C468" s="169" t="s">
        <v>189</v>
      </c>
      <c r="D468" s="60" t="s">
        <v>575</v>
      </c>
      <c r="E468" s="123"/>
      <c r="F468" s="62" t="s">
        <v>559</v>
      </c>
      <c r="G468" s="174" t="n">
        <v>9785000337035</v>
      </c>
      <c r="H468" s="76" t="n">
        <v>55</v>
      </c>
      <c r="I468" s="65" t="n">
        <f aca="false">ROUND((100-$L$4)/100*H468,1)</f>
        <v>27.5</v>
      </c>
      <c r="J468" s="175" t="s">
        <v>163</v>
      </c>
      <c r="K468" s="67" t="n">
        <v>50</v>
      </c>
      <c r="L468" s="114"/>
      <c r="M468" s="49" t="n">
        <f aca="false">L468*I468</f>
        <v>0</v>
      </c>
      <c r="N468" s="51" t="n">
        <f aca="false">L468*3/50</f>
        <v>0</v>
      </c>
      <c r="O468" s="51" t="n">
        <f aca="false">TRUNC(L468/K468,0)*K468</f>
        <v>0</v>
      </c>
      <c r="P468" s="52" t="n">
        <f aca="false">L468-O468</f>
        <v>0</v>
      </c>
      <c r="R468" s="53"/>
    </row>
    <row r="469" s="1" customFormat="true" ht="111.75" hidden="false" customHeight="true" outlineLevel="0" collapsed="false">
      <c r="A469" s="82" t="n">
        <f aca="false">A468+1</f>
        <v>18</v>
      </c>
      <c r="B469" s="75"/>
      <c r="C469" s="169" t="s">
        <v>189</v>
      </c>
      <c r="D469" s="60" t="s">
        <v>576</v>
      </c>
      <c r="E469" s="123"/>
      <c r="F469" s="62" t="s">
        <v>559</v>
      </c>
      <c r="G469" s="174" t="n">
        <v>9785000336984</v>
      </c>
      <c r="H469" s="76" t="n">
        <v>55</v>
      </c>
      <c r="I469" s="65" t="n">
        <f aca="false">ROUND((100-$L$4)/100*H469,1)</f>
        <v>27.5</v>
      </c>
      <c r="J469" s="175" t="s">
        <v>155</v>
      </c>
      <c r="K469" s="67" t="n">
        <v>50</v>
      </c>
      <c r="L469" s="114"/>
      <c r="M469" s="49" t="n">
        <f aca="false">L469*I469</f>
        <v>0</v>
      </c>
      <c r="N469" s="51" t="n">
        <f aca="false">L469*3/50</f>
        <v>0</v>
      </c>
      <c r="O469" s="51" t="n">
        <f aca="false">TRUNC(L469/K469,0)*K469</f>
        <v>0</v>
      </c>
      <c r="P469" s="52" t="n">
        <f aca="false">L469-O469</f>
        <v>0</v>
      </c>
      <c r="R469" s="53"/>
    </row>
    <row r="470" s="1" customFormat="true" ht="111.75" hidden="false" customHeight="true" outlineLevel="0" collapsed="false">
      <c r="A470" s="82" t="n">
        <f aca="false">A469+1</f>
        <v>19</v>
      </c>
      <c r="B470" s="75"/>
      <c r="C470" s="51"/>
      <c r="D470" s="60" t="s">
        <v>577</v>
      </c>
      <c r="E470" s="123"/>
      <c r="F470" s="62" t="s">
        <v>559</v>
      </c>
      <c r="G470" s="174" t="n">
        <v>9785000339084</v>
      </c>
      <c r="H470" s="76" t="n">
        <v>55</v>
      </c>
      <c r="I470" s="65" t="n">
        <f aca="false">ROUND((100-$L$4)/100*H470,1)</f>
        <v>27.5</v>
      </c>
      <c r="J470" s="175" t="s">
        <v>43</v>
      </c>
      <c r="K470" s="67" t="n">
        <v>50</v>
      </c>
      <c r="L470" s="114"/>
      <c r="M470" s="49" t="n">
        <f aca="false">L470*I470</f>
        <v>0</v>
      </c>
      <c r="N470" s="51" t="n">
        <f aca="false">L470*3/50</f>
        <v>0</v>
      </c>
      <c r="O470" s="51" t="n">
        <f aca="false">TRUNC(L470/K470,0)*K470</f>
        <v>0</v>
      </c>
      <c r="P470" s="52" t="n">
        <f aca="false">L470-O470</f>
        <v>0</v>
      </c>
      <c r="R470" s="53" t="s">
        <v>555</v>
      </c>
    </row>
    <row r="471" s="1" customFormat="true" ht="111.75" hidden="false" customHeight="true" outlineLevel="0" collapsed="false">
      <c r="A471" s="82" t="n">
        <f aca="false">A470+1</f>
        <v>20</v>
      </c>
      <c r="B471" s="75"/>
      <c r="C471" s="51"/>
      <c r="D471" s="60" t="s">
        <v>578</v>
      </c>
      <c r="E471" s="123"/>
      <c r="F471" s="62" t="s">
        <v>559</v>
      </c>
      <c r="G471" s="174" t="n">
        <v>9785000339091</v>
      </c>
      <c r="H471" s="76" t="n">
        <v>55</v>
      </c>
      <c r="I471" s="65" t="n">
        <f aca="false">ROUND((100-$L$4)/100*H471,1)</f>
        <v>27.5</v>
      </c>
      <c r="J471" s="175" t="s">
        <v>43</v>
      </c>
      <c r="K471" s="67" t="n">
        <v>50</v>
      </c>
      <c r="L471" s="114"/>
      <c r="M471" s="49" t="n">
        <f aca="false">L471*I471</f>
        <v>0</v>
      </c>
      <c r="N471" s="51" t="n">
        <f aca="false">L471*3/50</f>
        <v>0</v>
      </c>
      <c r="O471" s="51" t="n">
        <f aca="false">TRUNC(L471/K471,0)*K471</f>
        <v>0</v>
      </c>
      <c r="P471" s="52" t="n">
        <f aca="false">L471-O471</f>
        <v>0</v>
      </c>
      <c r="R471" s="53" t="s">
        <v>555</v>
      </c>
    </row>
    <row r="472" s="132" customFormat="true" ht="111.75" hidden="false" customHeight="true" outlineLevel="0" collapsed="false">
      <c r="A472" s="82" t="n">
        <f aca="false">A471+1</f>
        <v>21</v>
      </c>
      <c r="B472" s="75"/>
      <c r="C472" s="123"/>
      <c r="D472" s="60" t="s">
        <v>579</v>
      </c>
      <c r="E472" s="123"/>
      <c r="F472" s="62" t="s">
        <v>559</v>
      </c>
      <c r="G472" s="174" t="n">
        <v>9785000337011</v>
      </c>
      <c r="H472" s="76" t="n">
        <v>55</v>
      </c>
      <c r="I472" s="65" t="n">
        <f aca="false">ROUND((100-$L$4)/100*H472,1)</f>
        <v>27.5</v>
      </c>
      <c r="J472" s="175" t="s">
        <v>199</v>
      </c>
      <c r="K472" s="67" t="n">
        <v>50</v>
      </c>
      <c r="L472" s="114"/>
      <c r="M472" s="49" t="n">
        <f aca="false">L472*I472</f>
        <v>0</v>
      </c>
      <c r="N472" s="51" t="n">
        <f aca="false">L472*3/50</f>
        <v>0</v>
      </c>
      <c r="O472" s="51" t="n">
        <f aca="false">TRUNC(L472/K472,0)*K472</f>
        <v>0</v>
      </c>
      <c r="P472" s="52" t="n">
        <f aca="false">L472-O472</f>
        <v>0</v>
      </c>
      <c r="R472" s="53"/>
    </row>
    <row r="473" s="132" customFormat="true" ht="111.75" hidden="false" customHeight="true" outlineLevel="0" collapsed="false">
      <c r="A473" s="82" t="n">
        <f aca="false">A472+1</f>
        <v>22</v>
      </c>
      <c r="B473" s="75"/>
      <c r="C473" s="169" t="s">
        <v>189</v>
      </c>
      <c r="D473" s="60" t="s">
        <v>580</v>
      </c>
      <c r="E473" s="123"/>
      <c r="F473" s="62" t="s">
        <v>559</v>
      </c>
      <c r="G473" s="174" t="n">
        <v>9785000337042</v>
      </c>
      <c r="H473" s="76" t="n">
        <v>55</v>
      </c>
      <c r="I473" s="65" t="n">
        <f aca="false">ROUND((100-$L$4)/100*H473,1)</f>
        <v>27.5</v>
      </c>
      <c r="J473" s="175" t="s">
        <v>163</v>
      </c>
      <c r="K473" s="67" t="n">
        <v>50</v>
      </c>
      <c r="L473" s="114"/>
      <c r="M473" s="49" t="n">
        <f aca="false">L473*I473</f>
        <v>0</v>
      </c>
      <c r="N473" s="51" t="n">
        <f aca="false">L473*3/50</f>
        <v>0</v>
      </c>
      <c r="O473" s="51" t="n">
        <f aca="false">TRUNC(L473/K473,0)*K473</f>
        <v>0</v>
      </c>
      <c r="P473" s="52" t="n">
        <f aca="false">L473-O473</f>
        <v>0</v>
      </c>
      <c r="R473" s="53"/>
    </row>
    <row r="474" s="132" customFormat="true" ht="29.25" hidden="false" customHeight="true" outlineLevel="0" collapsed="false">
      <c r="A474" s="71" t="s">
        <v>581</v>
      </c>
      <c r="B474" s="71"/>
      <c r="C474" s="71"/>
      <c r="D474" s="71"/>
      <c r="E474" s="218"/>
      <c r="F474" s="55" t="s">
        <v>582</v>
      </c>
      <c r="G474" s="55"/>
      <c r="H474" s="55"/>
      <c r="I474" s="55"/>
      <c r="J474" s="55"/>
      <c r="K474" s="55"/>
      <c r="L474" s="186"/>
      <c r="M474" s="49"/>
      <c r="N474" s="51"/>
      <c r="O474" s="51"/>
      <c r="P474" s="52"/>
      <c r="R474" s="53"/>
    </row>
    <row r="475" s="132" customFormat="true" ht="80.25" hidden="false" customHeight="true" outlineLevel="0" collapsed="false">
      <c r="A475" s="82" t="n">
        <v>1</v>
      </c>
      <c r="B475" s="75"/>
      <c r="C475" s="189"/>
      <c r="D475" s="60" t="s">
        <v>583</v>
      </c>
      <c r="E475" s="219"/>
      <c r="F475" s="62" t="s">
        <v>584</v>
      </c>
      <c r="G475" s="174"/>
      <c r="H475" s="64" t="n">
        <v>45</v>
      </c>
      <c r="I475" s="65" t="n">
        <f aca="false">ROUND((100-$L$4)/100*H475,1)</f>
        <v>22.5</v>
      </c>
      <c r="J475" s="175"/>
      <c r="K475" s="67"/>
      <c r="L475" s="114"/>
      <c r="M475" s="49" t="n">
        <f aca="false">L475*I475</f>
        <v>0</v>
      </c>
      <c r="N475" s="51"/>
      <c r="O475" s="51"/>
      <c r="P475" s="51"/>
      <c r="R475" s="53"/>
    </row>
    <row r="476" s="132" customFormat="true" ht="80.25" hidden="false" customHeight="true" outlineLevel="0" collapsed="false">
      <c r="A476" s="82" t="n">
        <f aca="false">A475+1</f>
        <v>2</v>
      </c>
      <c r="B476" s="75"/>
      <c r="C476" s="189"/>
      <c r="D476" s="60" t="s">
        <v>585</v>
      </c>
      <c r="E476" s="219"/>
      <c r="F476" s="62" t="s">
        <v>584</v>
      </c>
      <c r="G476" s="174"/>
      <c r="H476" s="64" t="n">
        <v>45</v>
      </c>
      <c r="I476" s="65" t="n">
        <f aca="false">ROUND((100-$L$4)/100*H476,1)</f>
        <v>22.5</v>
      </c>
      <c r="J476" s="175"/>
      <c r="K476" s="67"/>
      <c r="L476" s="114"/>
      <c r="M476" s="49" t="n">
        <f aca="false">L476*I476</f>
        <v>0</v>
      </c>
      <c r="N476" s="51"/>
      <c r="O476" s="51"/>
      <c r="P476" s="51"/>
      <c r="R476" s="53"/>
    </row>
    <row r="477" s="132" customFormat="true" ht="80.25" hidden="false" customHeight="true" outlineLevel="0" collapsed="false">
      <c r="A477" s="82" t="n">
        <f aca="false">A476+1</f>
        <v>3</v>
      </c>
      <c r="B477" s="75"/>
      <c r="C477" s="189"/>
      <c r="D477" s="60" t="s">
        <v>586</v>
      </c>
      <c r="E477" s="219"/>
      <c r="F477" s="62" t="s">
        <v>584</v>
      </c>
      <c r="G477" s="174"/>
      <c r="H477" s="64" t="n">
        <v>45</v>
      </c>
      <c r="I477" s="65" t="n">
        <f aca="false">ROUND((100-$L$4)/100*H477,1)</f>
        <v>22.5</v>
      </c>
      <c r="J477" s="175"/>
      <c r="K477" s="67"/>
      <c r="L477" s="114"/>
      <c r="M477" s="49" t="n">
        <f aca="false">L477*I477</f>
        <v>0</v>
      </c>
      <c r="N477" s="51"/>
      <c r="O477" s="51"/>
      <c r="P477" s="51"/>
      <c r="R477" s="53"/>
    </row>
    <row r="478" s="132" customFormat="true" ht="80.25" hidden="false" customHeight="true" outlineLevel="0" collapsed="false">
      <c r="A478" s="82" t="n">
        <f aca="false">A477+1</f>
        <v>4</v>
      </c>
      <c r="B478" s="75"/>
      <c r="C478" s="189"/>
      <c r="D478" s="60" t="s">
        <v>587</v>
      </c>
      <c r="E478" s="219"/>
      <c r="F478" s="62" t="s">
        <v>584</v>
      </c>
      <c r="G478" s="174"/>
      <c r="H478" s="64" t="n">
        <v>45</v>
      </c>
      <c r="I478" s="65" t="n">
        <f aca="false">ROUND((100-$L$4)/100*H478,1)</f>
        <v>22.5</v>
      </c>
      <c r="J478" s="175"/>
      <c r="K478" s="67"/>
      <c r="L478" s="114"/>
      <c r="M478" s="49" t="n">
        <f aca="false">L478*I478</f>
        <v>0</v>
      </c>
      <c r="N478" s="51"/>
      <c r="O478" s="51"/>
      <c r="P478" s="51"/>
      <c r="R478" s="53"/>
    </row>
    <row r="479" s="132" customFormat="true" ht="80.25" hidden="false" customHeight="true" outlineLevel="0" collapsed="false">
      <c r="A479" s="82" t="n">
        <f aca="false">A478+1</f>
        <v>5</v>
      </c>
      <c r="B479" s="75"/>
      <c r="C479" s="189"/>
      <c r="D479" s="60" t="s">
        <v>588</v>
      </c>
      <c r="E479" s="219"/>
      <c r="F479" s="62" t="s">
        <v>584</v>
      </c>
      <c r="G479" s="174"/>
      <c r="H479" s="64" t="n">
        <v>45</v>
      </c>
      <c r="I479" s="65" t="n">
        <f aca="false">ROUND((100-$L$4)/100*H479,1)</f>
        <v>22.5</v>
      </c>
      <c r="J479" s="175"/>
      <c r="K479" s="67"/>
      <c r="L479" s="114"/>
      <c r="M479" s="49" t="n">
        <f aca="false">L479*I479</f>
        <v>0</v>
      </c>
      <c r="N479" s="51"/>
      <c r="O479" s="51"/>
      <c r="P479" s="51"/>
      <c r="R479" s="53"/>
    </row>
    <row r="480" s="132" customFormat="true" ht="80.25" hidden="false" customHeight="true" outlineLevel="0" collapsed="false">
      <c r="A480" s="82" t="n">
        <f aca="false">A479+1</f>
        <v>6</v>
      </c>
      <c r="B480" s="75"/>
      <c r="C480" s="189"/>
      <c r="D480" s="60" t="s">
        <v>589</v>
      </c>
      <c r="E480" s="219"/>
      <c r="F480" s="62" t="s">
        <v>584</v>
      </c>
      <c r="G480" s="174"/>
      <c r="H480" s="64" t="n">
        <v>45</v>
      </c>
      <c r="I480" s="65" t="n">
        <f aca="false">ROUND((100-$L$4)/100*H480,1)</f>
        <v>22.5</v>
      </c>
      <c r="J480" s="175"/>
      <c r="K480" s="67"/>
      <c r="L480" s="114"/>
      <c r="M480" s="49" t="n">
        <f aca="false">L480*I480</f>
        <v>0</v>
      </c>
      <c r="N480" s="51"/>
      <c r="O480" s="51"/>
      <c r="P480" s="51"/>
      <c r="R480" s="53"/>
    </row>
    <row r="481" s="132" customFormat="true" ht="80.25" hidden="false" customHeight="true" outlineLevel="0" collapsed="false">
      <c r="A481" s="82" t="n">
        <f aca="false">A480+1</f>
        <v>7</v>
      </c>
      <c r="B481" s="75"/>
      <c r="C481" s="189"/>
      <c r="D481" s="60" t="s">
        <v>590</v>
      </c>
      <c r="E481" s="219"/>
      <c r="F481" s="62" t="s">
        <v>584</v>
      </c>
      <c r="G481" s="174"/>
      <c r="H481" s="64" t="n">
        <v>45</v>
      </c>
      <c r="I481" s="65" t="n">
        <f aca="false">ROUND((100-$L$4)/100*H481,1)</f>
        <v>22.5</v>
      </c>
      <c r="J481" s="175"/>
      <c r="K481" s="67"/>
      <c r="L481" s="114"/>
      <c r="M481" s="49" t="n">
        <f aca="false">L481*I481</f>
        <v>0</v>
      </c>
      <c r="N481" s="51"/>
      <c r="O481" s="51"/>
      <c r="P481" s="51"/>
      <c r="R481" s="53"/>
    </row>
    <row r="482" s="132" customFormat="true" ht="80.25" hidden="false" customHeight="true" outlineLevel="0" collapsed="false">
      <c r="A482" s="82" t="n">
        <f aca="false">A481+1</f>
        <v>8</v>
      </c>
      <c r="B482" s="75"/>
      <c r="C482" s="189"/>
      <c r="D482" s="60" t="s">
        <v>591</v>
      </c>
      <c r="E482" s="219"/>
      <c r="F482" s="62" t="s">
        <v>584</v>
      </c>
      <c r="G482" s="174"/>
      <c r="H482" s="64" t="n">
        <v>45</v>
      </c>
      <c r="I482" s="65" t="n">
        <f aca="false">ROUND((100-$L$4)/100*H482,1)</f>
        <v>22.5</v>
      </c>
      <c r="J482" s="175"/>
      <c r="K482" s="67"/>
      <c r="L482" s="114"/>
      <c r="M482" s="49" t="n">
        <f aca="false">L482*I482</f>
        <v>0</v>
      </c>
      <c r="N482" s="51"/>
      <c r="O482" s="51"/>
      <c r="P482" s="51"/>
      <c r="R482" s="53"/>
    </row>
    <row r="483" s="132" customFormat="true" ht="80.25" hidden="false" customHeight="true" outlineLevel="0" collapsed="false">
      <c r="A483" s="82" t="n">
        <f aca="false">A482+1</f>
        <v>9</v>
      </c>
      <c r="B483" s="75"/>
      <c r="C483" s="189"/>
      <c r="D483" s="60" t="s">
        <v>592</v>
      </c>
      <c r="E483" s="219"/>
      <c r="F483" s="62" t="s">
        <v>584</v>
      </c>
      <c r="G483" s="174"/>
      <c r="H483" s="64" t="n">
        <v>45</v>
      </c>
      <c r="I483" s="65" t="n">
        <f aca="false">ROUND((100-$L$4)/100*H483,1)</f>
        <v>22.5</v>
      </c>
      <c r="J483" s="175"/>
      <c r="K483" s="67"/>
      <c r="L483" s="114"/>
      <c r="M483" s="49" t="n">
        <f aca="false">L483*I483</f>
        <v>0</v>
      </c>
      <c r="N483" s="51"/>
      <c r="O483" s="51"/>
      <c r="P483" s="51"/>
      <c r="R483" s="53"/>
    </row>
    <row r="484" s="132" customFormat="true" ht="80.25" hidden="false" customHeight="true" outlineLevel="0" collapsed="false">
      <c r="A484" s="82" t="n">
        <f aca="false">A483+1</f>
        <v>10</v>
      </c>
      <c r="B484" s="75"/>
      <c r="C484" s="189"/>
      <c r="D484" s="60" t="s">
        <v>593</v>
      </c>
      <c r="E484" s="219"/>
      <c r="F484" s="62" t="s">
        <v>584</v>
      </c>
      <c r="G484" s="174"/>
      <c r="H484" s="64" t="n">
        <v>45</v>
      </c>
      <c r="I484" s="65" t="n">
        <f aca="false">ROUND((100-$L$4)/100*H484,1)</f>
        <v>22.5</v>
      </c>
      <c r="J484" s="175"/>
      <c r="K484" s="67"/>
      <c r="L484" s="114"/>
      <c r="M484" s="49" t="n">
        <f aca="false">L484*I484</f>
        <v>0</v>
      </c>
      <c r="N484" s="51"/>
      <c r="O484" s="51"/>
      <c r="P484" s="51"/>
      <c r="R484" s="53"/>
    </row>
    <row r="485" s="132" customFormat="true" ht="80.25" hidden="false" customHeight="true" outlineLevel="0" collapsed="false">
      <c r="A485" s="82" t="n">
        <f aca="false">A484+1</f>
        <v>11</v>
      </c>
      <c r="B485" s="75"/>
      <c r="C485" s="189"/>
      <c r="D485" s="60" t="s">
        <v>594</v>
      </c>
      <c r="E485" s="219"/>
      <c r="F485" s="62" t="s">
        <v>584</v>
      </c>
      <c r="G485" s="174"/>
      <c r="H485" s="64" t="n">
        <v>45</v>
      </c>
      <c r="I485" s="65" t="n">
        <f aca="false">ROUND((100-$L$4)/100*H485,1)</f>
        <v>22.5</v>
      </c>
      <c r="J485" s="175"/>
      <c r="K485" s="67"/>
      <c r="L485" s="114"/>
      <c r="M485" s="49" t="n">
        <f aca="false">L485*I485</f>
        <v>0</v>
      </c>
      <c r="N485" s="51"/>
      <c r="O485" s="51"/>
      <c r="P485" s="51"/>
      <c r="R485" s="53"/>
    </row>
    <row r="486" s="132" customFormat="true" ht="80.25" hidden="false" customHeight="true" outlineLevel="0" collapsed="false">
      <c r="A486" s="82" t="n">
        <f aca="false">A485+1</f>
        <v>12</v>
      </c>
      <c r="B486" s="75"/>
      <c r="C486" s="189"/>
      <c r="D486" s="60" t="s">
        <v>595</v>
      </c>
      <c r="E486" s="219"/>
      <c r="F486" s="62" t="s">
        <v>584</v>
      </c>
      <c r="G486" s="174"/>
      <c r="H486" s="64" t="n">
        <v>45</v>
      </c>
      <c r="I486" s="65" t="n">
        <f aca="false">ROUND((100-$L$4)/100*H486,1)</f>
        <v>22.5</v>
      </c>
      <c r="J486" s="175"/>
      <c r="K486" s="67"/>
      <c r="L486" s="114"/>
      <c r="M486" s="49" t="n">
        <f aca="false">L486*I486</f>
        <v>0</v>
      </c>
      <c r="N486" s="51"/>
      <c r="O486" s="51"/>
      <c r="P486" s="51"/>
      <c r="R486" s="53"/>
    </row>
    <row r="487" s="132" customFormat="true" ht="80.25" hidden="false" customHeight="true" outlineLevel="0" collapsed="false">
      <c r="A487" s="82" t="n">
        <f aca="false">A486+1</f>
        <v>13</v>
      </c>
      <c r="B487" s="75"/>
      <c r="C487" s="189"/>
      <c r="D487" s="60" t="s">
        <v>596</v>
      </c>
      <c r="E487" s="219"/>
      <c r="F487" s="62" t="s">
        <v>584</v>
      </c>
      <c r="G487" s="174"/>
      <c r="H487" s="64" t="n">
        <v>45</v>
      </c>
      <c r="I487" s="65" t="n">
        <f aca="false">ROUND((100-$L$4)/100*H487,1)</f>
        <v>22.5</v>
      </c>
      <c r="J487" s="175"/>
      <c r="K487" s="67"/>
      <c r="L487" s="114"/>
      <c r="M487" s="49" t="n">
        <f aca="false">L487*I487</f>
        <v>0</v>
      </c>
      <c r="N487" s="51"/>
      <c r="O487" s="51"/>
      <c r="P487" s="51"/>
      <c r="R487" s="51"/>
    </row>
    <row r="488" s="1" customFormat="true" ht="45.75" hidden="false" customHeight="true" outlineLevel="0" collapsed="false">
      <c r="A488" s="71" t="s">
        <v>597</v>
      </c>
      <c r="B488" s="71"/>
      <c r="C488" s="71"/>
      <c r="D488" s="71"/>
      <c r="E488" s="218"/>
      <c r="F488" s="55" t="s">
        <v>598</v>
      </c>
      <c r="G488" s="55"/>
      <c r="H488" s="55"/>
      <c r="I488" s="55"/>
      <c r="J488" s="55"/>
      <c r="K488" s="55"/>
      <c r="L488" s="186"/>
      <c r="M488" s="49"/>
      <c r="N488" s="51"/>
      <c r="O488" s="51"/>
      <c r="P488" s="51"/>
      <c r="R488" s="51"/>
    </row>
    <row r="489" s="1" customFormat="true" ht="81" hidden="false" customHeight="true" outlineLevel="0" collapsed="false">
      <c r="A489" s="82" t="n">
        <v>1</v>
      </c>
      <c r="B489" s="75"/>
      <c r="C489" s="169" t="s">
        <v>189</v>
      </c>
      <c r="D489" s="60" t="s">
        <v>599</v>
      </c>
      <c r="E489" s="123"/>
      <c r="F489" s="220"/>
      <c r="G489" s="221" t="s">
        <v>600</v>
      </c>
      <c r="H489" s="64" t="n">
        <v>48</v>
      </c>
      <c r="I489" s="65" t="n">
        <f aca="false">ROUND((100-$L$4)/100*H489,1)</f>
        <v>24</v>
      </c>
      <c r="J489" s="86" t="s">
        <v>161</v>
      </c>
      <c r="K489" s="181" t="n">
        <v>50</v>
      </c>
      <c r="L489" s="114"/>
      <c r="M489" s="49" t="n">
        <f aca="false">L489*I489</f>
        <v>0</v>
      </c>
      <c r="N489" s="51" t="n">
        <f aca="false">L489*3.1/50</f>
        <v>0</v>
      </c>
      <c r="O489" s="51" t="n">
        <f aca="false">TRUNC(L489/K489,0)*K489</f>
        <v>0</v>
      </c>
      <c r="P489" s="52" t="n">
        <f aca="false">L489-O489</f>
        <v>0</v>
      </c>
      <c r="R489" s="51"/>
    </row>
    <row r="490" s="1" customFormat="true" ht="81" hidden="false" customHeight="true" outlineLevel="0" collapsed="false">
      <c r="A490" s="82" t="n">
        <f aca="false">A489+1</f>
        <v>2</v>
      </c>
      <c r="B490" s="75" t="s">
        <v>601</v>
      </c>
      <c r="C490" s="148"/>
      <c r="D490" s="60" t="s">
        <v>602</v>
      </c>
      <c r="E490" s="123"/>
      <c r="F490" s="220"/>
      <c r="G490" s="221" t="s">
        <v>603</v>
      </c>
      <c r="H490" s="64" t="n">
        <v>48</v>
      </c>
      <c r="I490" s="65" t="n">
        <f aca="false">ROUND((100-$L$4)/100*H490,1)</f>
        <v>24</v>
      </c>
      <c r="J490" s="86" t="s">
        <v>174</v>
      </c>
      <c r="K490" s="181" t="n">
        <v>50</v>
      </c>
      <c r="L490" s="114"/>
      <c r="M490" s="49" t="n">
        <f aca="false">L490*I490</f>
        <v>0</v>
      </c>
      <c r="N490" s="51" t="n">
        <f aca="false">L490*3.1/50</f>
        <v>0</v>
      </c>
      <c r="O490" s="51" t="n">
        <f aca="false">TRUNC(L490/K490,0)*K490</f>
        <v>0</v>
      </c>
      <c r="P490" s="52" t="n">
        <f aca="false">L490-O490</f>
        <v>0</v>
      </c>
      <c r="R490" s="51"/>
    </row>
    <row r="491" s="1" customFormat="true" ht="81" hidden="false" customHeight="true" outlineLevel="0" collapsed="false">
      <c r="A491" s="82" t="n">
        <f aca="false">A490+1</f>
        <v>3</v>
      </c>
      <c r="B491" s="75" t="s">
        <v>601</v>
      </c>
      <c r="C491" s="189"/>
      <c r="D491" s="60" t="s">
        <v>604</v>
      </c>
      <c r="E491" s="123"/>
      <c r="F491" s="220"/>
      <c r="G491" s="221" t="s">
        <v>605</v>
      </c>
      <c r="H491" s="64" t="n">
        <v>48</v>
      </c>
      <c r="I491" s="65" t="n">
        <f aca="false">ROUND((100-$L$4)/100*H491,1)</f>
        <v>24</v>
      </c>
      <c r="J491" s="86" t="s">
        <v>216</v>
      </c>
      <c r="K491" s="181" t="n">
        <v>50</v>
      </c>
      <c r="L491" s="114"/>
      <c r="M491" s="49" t="n">
        <f aca="false">L491*I491</f>
        <v>0</v>
      </c>
      <c r="N491" s="51" t="n">
        <f aca="false">L491*3.1/50</f>
        <v>0</v>
      </c>
      <c r="O491" s="51" t="n">
        <f aca="false">TRUNC(L491/K491,0)*K491</f>
        <v>0</v>
      </c>
      <c r="P491" s="52" t="n">
        <f aca="false">L491-O491</f>
        <v>0</v>
      </c>
      <c r="R491" s="51"/>
    </row>
    <row r="492" s="1" customFormat="true" ht="81" hidden="false" customHeight="true" outlineLevel="0" collapsed="false">
      <c r="A492" s="82" t="n">
        <f aca="false">A491+1</f>
        <v>4</v>
      </c>
      <c r="B492" s="75"/>
      <c r="C492" s="169" t="s">
        <v>189</v>
      </c>
      <c r="D492" s="60" t="s">
        <v>606</v>
      </c>
      <c r="E492" s="155"/>
      <c r="F492" s="220"/>
      <c r="G492" s="174" t="n">
        <v>9785912827655</v>
      </c>
      <c r="H492" s="64" t="n">
        <v>48</v>
      </c>
      <c r="I492" s="65" t="n">
        <f aca="false">ROUND((100-$L$4)/100*H492,1)</f>
        <v>24</v>
      </c>
      <c r="J492" s="86" t="s">
        <v>199</v>
      </c>
      <c r="K492" s="181" t="n">
        <v>50</v>
      </c>
      <c r="L492" s="114"/>
      <c r="M492" s="49" t="n">
        <f aca="false">L492*I492</f>
        <v>0</v>
      </c>
      <c r="N492" s="51" t="n">
        <f aca="false">L492*3.1/50</f>
        <v>0</v>
      </c>
      <c r="O492" s="51" t="n">
        <f aca="false">TRUNC(L492/K492,0)*K492</f>
        <v>0</v>
      </c>
      <c r="P492" s="52" t="n">
        <f aca="false">L492-O492</f>
        <v>0</v>
      </c>
      <c r="R492" s="51"/>
    </row>
    <row r="493" s="1" customFormat="true" ht="81" hidden="false" customHeight="true" outlineLevel="0" collapsed="false">
      <c r="A493" s="82" t="n">
        <f aca="false">A492+1</f>
        <v>5</v>
      </c>
      <c r="B493" s="75" t="s">
        <v>601</v>
      </c>
      <c r="C493" s="148"/>
      <c r="D493" s="60" t="s">
        <v>607</v>
      </c>
      <c r="E493" s="123"/>
      <c r="F493" s="220"/>
      <c r="G493" s="174" t="n">
        <v>9785912827662</v>
      </c>
      <c r="H493" s="64" t="n">
        <v>48</v>
      </c>
      <c r="I493" s="65" t="n">
        <f aca="false">ROUND((100-$L$4)/100*H493,1)</f>
        <v>24</v>
      </c>
      <c r="J493" s="86" t="s">
        <v>104</v>
      </c>
      <c r="K493" s="181" t="n">
        <v>50</v>
      </c>
      <c r="L493" s="114"/>
      <c r="M493" s="49" t="n">
        <f aca="false">L493*I493</f>
        <v>0</v>
      </c>
      <c r="N493" s="51" t="n">
        <f aca="false">L493*3.1/50</f>
        <v>0</v>
      </c>
      <c r="O493" s="51" t="n">
        <f aca="false">TRUNC(L493/K493,0)*K493</f>
        <v>0</v>
      </c>
      <c r="P493" s="52" t="n">
        <f aca="false">L493-O493</f>
        <v>0</v>
      </c>
      <c r="R493" s="51"/>
    </row>
    <row r="494" s="1" customFormat="true" ht="81" hidden="false" customHeight="true" outlineLevel="0" collapsed="false">
      <c r="A494" s="82" t="n">
        <f aca="false">A493+1</f>
        <v>6</v>
      </c>
      <c r="B494" s="75" t="s">
        <v>601</v>
      </c>
      <c r="C494" s="148"/>
      <c r="D494" s="60" t="s">
        <v>608</v>
      </c>
      <c r="E494" s="123"/>
      <c r="F494" s="220"/>
      <c r="G494" s="221" t="s">
        <v>609</v>
      </c>
      <c r="H494" s="64" t="n">
        <v>48</v>
      </c>
      <c r="I494" s="65" t="n">
        <f aca="false">ROUND((100-$L$4)/100*H494,1)</f>
        <v>24</v>
      </c>
      <c r="J494" s="86" t="s">
        <v>104</v>
      </c>
      <c r="K494" s="181" t="n">
        <v>50</v>
      </c>
      <c r="L494" s="114"/>
      <c r="M494" s="49" t="n">
        <f aca="false">L494*I494</f>
        <v>0</v>
      </c>
      <c r="N494" s="51" t="n">
        <f aca="false">L494*3.1/50</f>
        <v>0</v>
      </c>
      <c r="O494" s="51" t="n">
        <f aca="false">TRUNC(L494/K494,0)*K494</f>
        <v>0</v>
      </c>
      <c r="P494" s="52" t="n">
        <f aca="false">L494-O494</f>
        <v>0</v>
      </c>
      <c r="R494" s="51"/>
    </row>
    <row r="495" s="1" customFormat="true" ht="81" hidden="false" customHeight="true" outlineLevel="0" collapsed="false">
      <c r="A495" s="82" t="n">
        <f aca="false">A494+1</f>
        <v>7</v>
      </c>
      <c r="B495" s="75" t="s">
        <v>601</v>
      </c>
      <c r="C495" s="189"/>
      <c r="D495" s="60" t="s">
        <v>253</v>
      </c>
      <c r="E495" s="123"/>
      <c r="F495" s="220"/>
      <c r="G495" s="174" t="n">
        <v>9785912823954</v>
      </c>
      <c r="H495" s="64" t="n">
        <v>48</v>
      </c>
      <c r="I495" s="65" t="n">
        <f aca="false">ROUND((100-$L$4)/100*H495,1)</f>
        <v>24</v>
      </c>
      <c r="J495" s="86" t="s">
        <v>216</v>
      </c>
      <c r="K495" s="181" t="n">
        <v>50</v>
      </c>
      <c r="L495" s="114"/>
      <c r="M495" s="49" t="n">
        <f aca="false">L495*I495</f>
        <v>0</v>
      </c>
      <c r="N495" s="51" t="n">
        <f aca="false">L495*3.1/50</f>
        <v>0</v>
      </c>
      <c r="O495" s="51" t="n">
        <f aca="false">TRUNC(L495/K495,0)*K495</f>
        <v>0</v>
      </c>
      <c r="P495" s="52" t="n">
        <f aca="false">L495-O495</f>
        <v>0</v>
      </c>
      <c r="R495" s="51"/>
    </row>
    <row r="496" s="1" customFormat="true" ht="81" hidden="false" customHeight="true" outlineLevel="0" collapsed="false">
      <c r="A496" s="82" t="n">
        <f aca="false">A495+1</f>
        <v>8</v>
      </c>
      <c r="B496" s="75" t="s">
        <v>601</v>
      </c>
      <c r="C496" s="148"/>
      <c r="D496" s="60" t="s">
        <v>610</v>
      </c>
      <c r="E496" s="123"/>
      <c r="F496" s="220"/>
      <c r="G496" s="221" t="s">
        <v>611</v>
      </c>
      <c r="H496" s="64" t="n">
        <v>48</v>
      </c>
      <c r="I496" s="65" t="n">
        <f aca="false">ROUND((100-$L$4)/100*H496,1)</f>
        <v>24</v>
      </c>
      <c r="J496" s="86"/>
      <c r="K496" s="181" t="n">
        <v>50</v>
      </c>
      <c r="L496" s="114"/>
      <c r="M496" s="49" t="n">
        <f aca="false">L496*I496</f>
        <v>0</v>
      </c>
      <c r="N496" s="51" t="n">
        <f aca="false">L496*3.1/50</f>
        <v>0</v>
      </c>
      <c r="O496" s="51" t="n">
        <f aca="false">TRUNC(L496/K496,0)*K496</f>
        <v>0</v>
      </c>
      <c r="P496" s="52" t="n">
        <f aca="false">L496-O496</f>
        <v>0</v>
      </c>
      <c r="R496" s="51"/>
    </row>
    <row r="497" s="1" customFormat="true" ht="81" hidden="false" customHeight="true" outlineLevel="0" collapsed="false">
      <c r="A497" s="82" t="n">
        <f aca="false">A496+1</f>
        <v>9</v>
      </c>
      <c r="B497" s="75" t="s">
        <v>601</v>
      </c>
      <c r="C497" s="148"/>
      <c r="D497" s="60" t="s">
        <v>612</v>
      </c>
      <c r="E497" s="180"/>
      <c r="F497" s="220"/>
      <c r="G497" s="174" t="n">
        <v>9785912828423</v>
      </c>
      <c r="H497" s="64" t="n">
        <v>48</v>
      </c>
      <c r="I497" s="65" t="n">
        <f aca="false">ROUND((100-$L$4)/100*H497,1)</f>
        <v>24</v>
      </c>
      <c r="J497" s="86"/>
      <c r="K497" s="181" t="n">
        <v>50</v>
      </c>
      <c r="L497" s="114"/>
      <c r="M497" s="49" t="n">
        <f aca="false">L497*I497</f>
        <v>0</v>
      </c>
      <c r="N497" s="51" t="n">
        <f aca="false">L497*3.1/50</f>
        <v>0</v>
      </c>
      <c r="O497" s="51" t="n">
        <f aca="false">TRUNC(L497/K497,0)*K497</f>
        <v>0</v>
      </c>
      <c r="P497" s="52" t="n">
        <f aca="false">L497-O497</f>
        <v>0</v>
      </c>
      <c r="R497" s="51"/>
    </row>
    <row r="498" s="1" customFormat="true" ht="81" hidden="false" customHeight="true" outlineLevel="0" collapsed="false">
      <c r="A498" s="82" t="n">
        <f aca="false">A497+1</f>
        <v>10</v>
      </c>
      <c r="B498" s="75" t="s">
        <v>601</v>
      </c>
      <c r="C498" s="148"/>
      <c r="D498" s="60" t="s">
        <v>613</v>
      </c>
      <c r="E498" s="180"/>
      <c r="F498" s="220"/>
      <c r="G498" s="221" t="s">
        <v>614</v>
      </c>
      <c r="H498" s="64" t="n">
        <v>48</v>
      </c>
      <c r="I498" s="65" t="n">
        <f aca="false">ROUND((100-$L$4)/100*H498,1)</f>
        <v>24</v>
      </c>
      <c r="J498" s="86" t="s">
        <v>104</v>
      </c>
      <c r="K498" s="181" t="n">
        <v>50</v>
      </c>
      <c r="L498" s="114"/>
      <c r="M498" s="49" t="n">
        <f aca="false">L498*I498</f>
        <v>0</v>
      </c>
      <c r="N498" s="51" t="n">
        <f aca="false">L498*3.1/50</f>
        <v>0</v>
      </c>
      <c r="O498" s="51" t="n">
        <f aca="false">TRUNC(L498/K498,0)*K498</f>
        <v>0</v>
      </c>
      <c r="P498" s="52" t="n">
        <f aca="false">L498-O498</f>
        <v>0</v>
      </c>
      <c r="R498" s="51"/>
    </row>
    <row r="499" s="1" customFormat="true" ht="81" hidden="false" customHeight="true" outlineLevel="0" collapsed="false">
      <c r="A499" s="82" t="n">
        <f aca="false">A498+1</f>
        <v>11</v>
      </c>
      <c r="B499" s="75" t="s">
        <v>601</v>
      </c>
      <c r="C499" s="148"/>
      <c r="D499" s="60" t="s">
        <v>615</v>
      </c>
      <c r="E499" s="180"/>
      <c r="F499" s="220"/>
      <c r="G499" s="221" t="s">
        <v>616</v>
      </c>
      <c r="H499" s="64" t="n">
        <v>48</v>
      </c>
      <c r="I499" s="65" t="n">
        <f aca="false">ROUND((100-$L$4)/100*H499,1)</f>
        <v>24</v>
      </c>
      <c r="J499" s="86" t="s">
        <v>104</v>
      </c>
      <c r="K499" s="181" t="n">
        <v>50</v>
      </c>
      <c r="L499" s="114"/>
      <c r="M499" s="49" t="n">
        <f aca="false">L499*I499</f>
        <v>0</v>
      </c>
      <c r="N499" s="51" t="n">
        <f aca="false">L499*3.1/50</f>
        <v>0</v>
      </c>
      <c r="O499" s="51" t="n">
        <f aca="false">TRUNC(L499/K499,0)*K499</f>
        <v>0</v>
      </c>
      <c r="P499" s="52" t="n">
        <f aca="false">L499-O499</f>
        <v>0</v>
      </c>
      <c r="R499" s="51"/>
    </row>
    <row r="500" s="1" customFormat="true" ht="81" hidden="false" customHeight="true" outlineLevel="0" collapsed="false">
      <c r="A500" s="82" t="n">
        <f aca="false">A499+1</f>
        <v>12</v>
      </c>
      <c r="B500" s="75" t="s">
        <v>601</v>
      </c>
      <c r="C500" s="148"/>
      <c r="D500" s="60" t="s">
        <v>617</v>
      </c>
      <c r="E500" s="180"/>
      <c r="F500" s="220"/>
      <c r="G500" s="221" t="s">
        <v>618</v>
      </c>
      <c r="H500" s="64" t="n">
        <v>48</v>
      </c>
      <c r="I500" s="65" t="n">
        <f aca="false">ROUND((100-$L$4)/100*H500,1)</f>
        <v>24</v>
      </c>
      <c r="J500" s="86" t="s">
        <v>104</v>
      </c>
      <c r="K500" s="181" t="n">
        <v>50</v>
      </c>
      <c r="L500" s="114"/>
      <c r="M500" s="49" t="n">
        <f aca="false">L500*I500</f>
        <v>0</v>
      </c>
      <c r="N500" s="51" t="n">
        <f aca="false">L500*3.1/50</f>
        <v>0</v>
      </c>
      <c r="O500" s="51" t="n">
        <f aca="false">TRUNC(L500/K500,0)*K500</f>
        <v>0</v>
      </c>
      <c r="P500" s="52" t="n">
        <f aca="false">L500-O500</f>
        <v>0</v>
      </c>
      <c r="R500" s="51"/>
    </row>
    <row r="501" s="1" customFormat="true" ht="81" hidden="false" customHeight="true" outlineLevel="0" collapsed="false">
      <c r="A501" s="82" t="n">
        <f aca="false">A500+1</f>
        <v>13</v>
      </c>
      <c r="B501" s="75" t="s">
        <v>601</v>
      </c>
      <c r="C501" s="148"/>
      <c r="D501" s="60" t="s">
        <v>619</v>
      </c>
      <c r="E501" s="180"/>
      <c r="F501" s="220"/>
      <c r="G501" s="221" t="s">
        <v>620</v>
      </c>
      <c r="H501" s="64" t="n">
        <v>48</v>
      </c>
      <c r="I501" s="65" t="n">
        <f aca="false">ROUND((100-$L$4)/100*H501,1)</f>
        <v>24</v>
      </c>
      <c r="J501" s="86" t="s">
        <v>104</v>
      </c>
      <c r="K501" s="181" t="n">
        <v>50</v>
      </c>
      <c r="L501" s="114"/>
      <c r="M501" s="49" t="n">
        <f aca="false">L501*I501</f>
        <v>0</v>
      </c>
      <c r="N501" s="51" t="n">
        <f aca="false">L501*3.1/50</f>
        <v>0</v>
      </c>
      <c r="O501" s="51" t="n">
        <f aca="false">TRUNC(L501/K501,0)*K501</f>
        <v>0</v>
      </c>
      <c r="P501" s="52" t="n">
        <f aca="false">L501-O501</f>
        <v>0</v>
      </c>
      <c r="R501" s="51"/>
    </row>
    <row r="502" s="1" customFormat="true" ht="81" hidden="false" customHeight="true" outlineLevel="0" collapsed="false">
      <c r="A502" s="82" t="n">
        <f aca="false">A501+1</f>
        <v>14</v>
      </c>
      <c r="B502" s="75" t="s">
        <v>601</v>
      </c>
      <c r="C502" s="148"/>
      <c r="D502" s="60" t="s">
        <v>621</v>
      </c>
      <c r="E502" s="123"/>
      <c r="F502" s="220"/>
      <c r="G502" s="221" t="s">
        <v>622</v>
      </c>
      <c r="H502" s="64" t="n">
        <v>48</v>
      </c>
      <c r="I502" s="65" t="n">
        <f aca="false">ROUND((100-$L$4)/100*H502,1)</f>
        <v>24</v>
      </c>
      <c r="J502" s="86" t="s">
        <v>104</v>
      </c>
      <c r="K502" s="181" t="n">
        <v>50</v>
      </c>
      <c r="L502" s="114"/>
      <c r="M502" s="49" t="n">
        <f aca="false">L502*I502</f>
        <v>0</v>
      </c>
      <c r="N502" s="51" t="n">
        <f aca="false">L502*3.1/50</f>
        <v>0</v>
      </c>
      <c r="O502" s="51" t="n">
        <f aca="false">TRUNC(L502/K502,0)*K502</f>
        <v>0</v>
      </c>
      <c r="P502" s="52" t="n">
        <f aca="false">L502-O502</f>
        <v>0</v>
      </c>
      <c r="R502" s="51"/>
    </row>
    <row r="503" s="1" customFormat="true" ht="81" hidden="false" customHeight="true" outlineLevel="0" collapsed="false">
      <c r="A503" s="82" t="n">
        <f aca="false">A502+1</f>
        <v>15</v>
      </c>
      <c r="B503" s="75" t="s">
        <v>601</v>
      </c>
      <c r="C503" s="148"/>
      <c r="D503" s="60" t="s">
        <v>623</v>
      </c>
      <c r="E503" s="180"/>
      <c r="F503" s="220"/>
      <c r="G503" s="221" t="s">
        <v>624</v>
      </c>
      <c r="H503" s="64" t="n">
        <v>48</v>
      </c>
      <c r="I503" s="65" t="n">
        <f aca="false">ROUND((100-$L$4)/100*H503,1)</f>
        <v>24</v>
      </c>
      <c r="J503" s="86" t="s">
        <v>98</v>
      </c>
      <c r="K503" s="181" t="n">
        <v>50</v>
      </c>
      <c r="L503" s="114"/>
      <c r="M503" s="49" t="n">
        <f aca="false">L503*I503</f>
        <v>0</v>
      </c>
      <c r="N503" s="51" t="n">
        <f aca="false">L503*3.1/50</f>
        <v>0</v>
      </c>
      <c r="O503" s="51" t="n">
        <f aca="false">TRUNC(L503/K503,0)*K503</f>
        <v>0</v>
      </c>
      <c r="P503" s="52" t="n">
        <f aca="false">L503-O503</f>
        <v>0</v>
      </c>
      <c r="R503" s="51"/>
    </row>
    <row r="504" s="1" customFormat="true" ht="81" hidden="false" customHeight="true" outlineLevel="0" collapsed="false">
      <c r="A504" s="82" t="n">
        <f aca="false">A503+1</f>
        <v>16</v>
      </c>
      <c r="B504" s="75" t="s">
        <v>601</v>
      </c>
      <c r="C504" s="148"/>
      <c r="D504" s="60" t="s">
        <v>625</v>
      </c>
      <c r="E504" s="180"/>
      <c r="F504" s="220"/>
      <c r="G504" s="221" t="s">
        <v>626</v>
      </c>
      <c r="H504" s="64" t="n">
        <v>48</v>
      </c>
      <c r="I504" s="65" t="n">
        <f aca="false">ROUND((100-$L$4)/100*H504,1)</f>
        <v>24</v>
      </c>
      <c r="J504" s="86"/>
      <c r="K504" s="181" t="n">
        <v>50</v>
      </c>
      <c r="L504" s="114"/>
      <c r="M504" s="49" t="n">
        <f aca="false">L504*I504</f>
        <v>0</v>
      </c>
      <c r="N504" s="51" t="n">
        <f aca="false">L504*3.1/50</f>
        <v>0</v>
      </c>
      <c r="O504" s="51" t="n">
        <f aca="false">TRUNC(L504/K504,0)*K504</f>
        <v>0</v>
      </c>
      <c r="P504" s="52" t="n">
        <f aca="false">L504-O504</f>
        <v>0</v>
      </c>
      <c r="R504" s="51"/>
    </row>
    <row r="505" s="1" customFormat="true" ht="81" hidden="false" customHeight="true" outlineLevel="0" collapsed="false">
      <c r="A505" s="82" t="n">
        <f aca="false">A504+1</f>
        <v>17</v>
      </c>
      <c r="B505" s="75" t="s">
        <v>601</v>
      </c>
      <c r="C505" s="148"/>
      <c r="D505" s="60" t="s">
        <v>627</v>
      </c>
      <c r="E505" s="180"/>
      <c r="F505" s="220"/>
      <c r="G505" s="174" t="n">
        <v>9785912828225</v>
      </c>
      <c r="H505" s="64" t="n">
        <v>48</v>
      </c>
      <c r="I505" s="65" t="n">
        <f aca="false">ROUND((100-$L$4)/100*H505,1)</f>
        <v>24</v>
      </c>
      <c r="J505" s="86"/>
      <c r="K505" s="181" t="n">
        <v>50</v>
      </c>
      <c r="L505" s="114"/>
      <c r="M505" s="49" t="n">
        <f aca="false">L505*I505</f>
        <v>0</v>
      </c>
      <c r="N505" s="51" t="n">
        <f aca="false">L505*3.1/50</f>
        <v>0</v>
      </c>
      <c r="O505" s="51" t="n">
        <f aca="false">TRUNC(L505/K505,0)*K505</f>
        <v>0</v>
      </c>
      <c r="P505" s="52" t="n">
        <f aca="false">L505-O505</f>
        <v>0</v>
      </c>
      <c r="R505" s="51"/>
    </row>
    <row r="506" s="1" customFormat="true" ht="81" hidden="false" customHeight="true" outlineLevel="0" collapsed="false">
      <c r="A506" s="82" t="n">
        <f aca="false">A505+1</f>
        <v>18</v>
      </c>
      <c r="B506" s="75"/>
      <c r="C506" s="189"/>
      <c r="D506" s="60" t="s">
        <v>628</v>
      </c>
      <c r="E506" s="123"/>
      <c r="F506" s="220"/>
      <c r="G506" s="174" t="n">
        <v>9785912820182</v>
      </c>
      <c r="H506" s="64" t="n">
        <v>48</v>
      </c>
      <c r="I506" s="65" t="n">
        <f aca="false">ROUND((100-$L$4)/100*H506,1)</f>
        <v>24</v>
      </c>
      <c r="J506" s="86" t="s">
        <v>216</v>
      </c>
      <c r="K506" s="181" t="n">
        <v>50</v>
      </c>
      <c r="L506" s="114"/>
      <c r="M506" s="49" t="n">
        <f aca="false">L506*I506</f>
        <v>0</v>
      </c>
      <c r="N506" s="51" t="n">
        <f aca="false">L506*3.1/50</f>
        <v>0</v>
      </c>
      <c r="O506" s="51" t="n">
        <f aca="false">TRUNC(L506/K506,0)*K506</f>
        <v>0</v>
      </c>
      <c r="P506" s="52" t="n">
        <f aca="false">L506-O506</f>
        <v>0</v>
      </c>
      <c r="R506" s="51"/>
    </row>
    <row r="507" s="1" customFormat="true" ht="81" hidden="false" customHeight="true" outlineLevel="0" collapsed="false">
      <c r="A507" s="82" t="n">
        <f aca="false">A506+1</f>
        <v>19</v>
      </c>
      <c r="B507" s="75" t="s">
        <v>601</v>
      </c>
      <c r="C507" s="148"/>
      <c r="D507" s="60" t="s">
        <v>629</v>
      </c>
      <c r="E507" s="180"/>
      <c r="F507" s="220"/>
      <c r="G507" s="221" t="s">
        <v>630</v>
      </c>
      <c r="H507" s="64" t="n">
        <v>48</v>
      </c>
      <c r="I507" s="65" t="n">
        <f aca="false">ROUND((100-$L$4)/100*H507,1)</f>
        <v>24</v>
      </c>
      <c r="J507" s="86"/>
      <c r="K507" s="181" t="n">
        <v>50</v>
      </c>
      <c r="L507" s="114"/>
      <c r="M507" s="49" t="n">
        <f aca="false">L507*I507</f>
        <v>0</v>
      </c>
      <c r="N507" s="51" t="n">
        <f aca="false">L507*3.1/50</f>
        <v>0</v>
      </c>
      <c r="O507" s="51" t="n">
        <f aca="false">TRUNC(L507/K507,0)*K507</f>
        <v>0</v>
      </c>
      <c r="P507" s="52" t="n">
        <f aca="false">L507-O507</f>
        <v>0</v>
      </c>
      <c r="R507" s="51"/>
    </row>
    <row r="508" s="1" customFormat="true" ht="81" hidden="false" customHeight="true" outlineLevel="0" collapsed="false">
      <c r="A508" s="82" t="n">
        <f aca="false">A507+1</f>
        <v>20</v>
      </c>
      <c r="B508" s="75" t="s">
        <v>601</v>
      </c>
      <c r="C508" s="169" t="s">
        <v>189</v>
      </c>
      <c r="D508" s="60" t="s">
        <v>631</v>
      </c>
      <c r="E508" s="123"/>
      <c r="F508" s="220"/>
      <c r="G508" s="174" t="n">
        <v>9785912827716</v>
      </c>
      <c r="H508" s="64" t="n">
        <v>48</v>
      </c>
      <c r="I508" s="65" t="n">
        <f aca="false">ROUND((100-$L$4)/100*H508,1)</f>
        <v>24</v>
      </c>
      <c r="J508" s="86" t="s">
        <v>199</v>
      </c>
      <c r="K508" s="181" t="n">
        <v>50</v>
      </c>
      <c r="L508" s="114"/>
      <c r="M508" s="49" t="n">
        <f aca="false">L508*I508</f>
        <v>0</v>
      </c>
      <c r="N508" s="51" t="n">
        <f aca="false">L508*3.1/50</f>
        <v>0</v>
      </c>
      <c r="O508" s="51" t="n">
        <f aca="false">TRUNC(L508/K508,0)*K508</f>
        <v>0</v>
      </c>
      <c r="P508" s="52" t="n">
        <f aca="false">L508-O508</f>
        <v>0</v>
      </c>
      <c r="R508" s="51"/>
    </row>
    <row r="509" s="1" customFormat="true" ht="81" hidden="false" customHeight="true" outlineLevel="0" collapsed="false">
      <c r="A509" s="82" t="n">
        <f aca="false">A508+1</f>
        <v>21</v>
      </c>
      <c r="B509" s="75" t="s">
        <v>601</v>
      </c>
      <c r="C509" s="148"/>
      <c r="D509" s="60" t="s">
        <v>114</v>
      </c>
      <c r="E509" s="123"/>
      <c r="F509" s="220"/>
      <c r="G509" s="174" t="n">
        <v>9785912820083</v>
      </c>
      <c r="H509" s="64" t="n">
        <v>48</v>
      </c>
      <c r="I509" s="65" t="n">
        <f aca="false">ROUND((100-$L$4)/100*H509,1)</f>
        <v>24</v>
      </c>
      <c r="J509" s="86" t="s">
        <v>98</v>
      </c>
      <c r="K509" s="181" t="n">
        <v>50</v>
      </c>
      <c r="L509" s="114"/>
      <c r="M509" s="49" t="n">
        <f aca="false">L509*I509</f>
        <v>0</v>
      </c>
      <c r="N509" s="51" t="n">
        <f aca="false">L509*3.1/50</f>
        <v>0</v>
      </c>
      <c r="O509" s="51" t="n">
        <f aca="false">TRUNC(L509/K509,0)*K509</f>
        <v>0</v>
      </c>
      <c r="P509" s="52" t="n">
        <f aca="false">L509-O509</f>
        <v>0</v>
      </c>
      <c r="R509" s="51"/>
    </row>
    <row r="510" s="1" customFormat="true" ht="81" hidden="false" customHeight="true" outlineLevel="0" collapsed="false">
      <c r="A510" s="82" t="n">
        <f aca="false">A509+1</f>
        <v>22</v>
      </c>
      <c r="B510" s="75" t="s">
        <v>601</v>
      </c>
      <c r="C510" s="148"/>
      <c r="D510" s="60" t="s">
        <v>632</v>
      </c>
      <c r="E510" s="155"/>
      <c r="F510" s="220"/>
      <c r="G510" s="221" t="s">
        <v>633</v>
      </c>
      <c r="H510" s="64" t="n">
        <v>48</v>
      </c>
      <c r="I510" s="65" t="n">
        <f aca="false">ROUND((100-$L$4)/100*H510,1)</f>
        <v>24</v>
      </c>
      <c r="J510" s="86" t="s">
        <v>104</v>
      </c>
      <c r="K510" s="181" t="n">
        <v>50</v>
      </c>
      <c r="L510" s="114"/>
      <c r="M510" s="49" t="n">
        <f aca="false">L510*I510</f>
        <v>0</v>
      </c>
      <c r="N510" s="51" t="n">
        <f aca="false">L510*3.1/50</f>
        <v>0</v>
      </c>
      <c r="O510" s="51" t="n">
        <f aca="false">TRUNC(L510/K510,0)*K510</f>
        <v>0</v>
      </c>
      <c r="P510" s="52" t="n">
        <f aca="false">L510-O510</f>
        <v>0</v>
      </c>
      <c r="R510" s="51"/>
    </row>
    <row r="511" s="1" customFormat="true" ht="81" hidden="false" customHeight="true" outlineLevel="0" collapsed="false">
      <c r="A511" s="82" t="n">
        <f aca="false">A510+1</f>
        <v>23</v>
      </c>
      <c r="B511" s="75" t="s">
        <v>601</v>
      </c>
      <c r="C511" s="148"/>
      <c r="D511" s="60" t="s">
        <v>634</v>
      </c>
      <c r="E511" s="187"/>
      <c r="F511" s="220"/>
      <c r="G511" s="221" t="s">
        <v>635</v>
      </c>
      <c r="H511" s="64" t="n">
        <v>48</v>
      </c>
      <c r="I511" s="65" t="n">
        <f aca="false">ROUND((100-$L$4)/100*H511,1)</f>
        <v>24</v>
      </c>
      <c r="J511" s="86" t="s">
        <v>98</v>
      </c>
      <c r="K511" s="181" t="n">
        <v>50</v>
      </c>
      <c r="L511" s="114"/>
      <c r="M511" s="49" t="n">
        <f aca="false">L511*I511</f>
        <v>0</v>
      </c>
      <c r="N511" s="51" t="n">
        <f aca="false">L511*3.1/50</f>
        <v>0</v>
      </c>
      <c r="O511" s="51" t="n">
        <f aca="false">TRUNC(L511/K511,0)*K511</f>
        <v>0</v>
      </c>
      <c r="P511" s="52" t="n">
        <f aca="false">L511-O511</f>
        <v>0</v>
      </c>
      <c r="R511" s="51"/>
    </row>
    <row r="512" s="1" customFormat="true" ht="100.5" hidden="false" customHeight="true" outlineLevel="0" collapsed="false">
      <c r="A512" s="82" t="n">
        <f aca="false">A511+1</f>
        <v>24</v>
      </c>
      <c r="B512" s="75" t="s">
        <v>601</v>
      </c>
      <c r="C512" s="222"/>
      <c r="D512" s="69" t="s">
        <v>636</v>
      </c>
      <c r="E512" s="155"/>
      <c r="F512" s="223"/>
      <c r="G512" s="174" t="n">
        <v>9785912828416</v>
      </c>
      <c r="H512" s="64" t="n">
        <v>48</v>
      </c>
      <c r="I512" s="224" t="n">
        <f aca="false">ROUND((100-$L$4)/100*H512,1)</f>
        <v>24</v>
      </c>
      <c r="J512" s="86"/>
      <c r="K512" s="181" t="n">
        <v>50</v>
      </c>
      <c r="L512" s="114"/>
      <c r="M512" s="49" t="n">
        <f aca="false">L512*I512</f>
        <v>0</v>
      </c>
      <c r="N512" s="51" t="n">
        <f aca="false">L512*3.1/50</f>
        <v>0</v>
      </c>
      <c r="O512" s="51" t="n">
        <f aca="false">TRUNC(L512/K512,0)*K512</f>
        <v>0</v>
      </c>
      <c r="P512" s="52" t="n">
        <f aca="false">L512-O512</f>
        <v>0</v>
      </c>
      <c r="R512" s="51"/>
    </row>
    <row r="513" s="1" customFormat="true" ht="81" hidden="false" customHeight="true" outlineLevel="0" collapsed="false">
      <c r="A513" s="82" t="n">
        <f aca="false">A565+1</f>
        <v>40</v>
      </c>
      <c r="B513" s="75" t="s">
        <v>601</v>
      </c>
      <c r="C513" s="148"/>
      <c r="D513" s="84" t="s">
        <v>279</v>
      </c>
      <c r="E513" s="155"/>
      <c r="F513" s="220"/>
      <c r="G513" s="225" t="n">
        <v>9785912828751</v>
      </c>
      <c r="H513" s="226" t="n">
        <v>48</v>
      </c>
      <c r="I513" s="65" t="n">
        <f aca="false">ROUND((100-$L$4)/100*H513,1)</f>
        <v>24</v>
      </c>
      <c r="J513" s="227"/>
      <c r="K513" s="228" t="n">
        <v>50</v>
      </c>
      <c r="L513" s="176"/>
      <c r="M513" s="229" t="n">
        <f aca="false">L513*I513</f>
        <v>0</v>
      </c>
      <c r="N513" s="51" t="n">
        <f aca="false">L513*3.1/50</f>
        <v>0</v>
      </c>
      <c r="O513" s="51" t="n">
        <f aca="false">TRUNC(L513/K513,0)*K513</f>
        <v>0</v>
      </c>
      <c r="P513" s="52" t="n">
        <f aca="false">L513-O513</f>
        <v>0</v>
      </c>
      <c r="R513" s="51"/>
    </row>
    <row r="514" s="1" customFormat="true" ht="81" hidden="false" customHeight="true" outlineLevel="0" collapsed="false">
      <c r="A514" s="82" t="n">
        <f aca="false">A513+1</f>
        <v>41</v>
      </c>
      <c r="B514" s="75" t="s">
        <v>601</v>
      </c>
      <c r="C514" s="148"/>
      <c r="D514" s="60" t="s">
        <v>637</v>
      </c>
      <c r="E514" s="155"/>
      <c r="F514" s="220"/>
      <c r="G514" s="174" t="n">
        <v>9785912828348</v>
      </c>
      <c r="H514" s="64" t="n">
        <v>48</v>
      </c>
      <c r="I514" s="65" t="n">
        <f aca="false">ROUND((100-$L$4)/100*H514,1)</f>
        <v>24</v>
      </c>
      <c r="J514" s="86"/>
      <c r="K514" s="181" t="n">
        <v>50</v>
      </c>
      <c r="L514" s="114"/>
      <c r="M514" s="49" t="n">
        <f aca="false">L514*I514</f>
        <v>0</v>
      </c>
      <c r="N514" s="51" t="n">
        <f aca="false">L514*3.1/50</f>
        <v>0</v>
      </c>
      <c r="O514" s="51" t="n">
        <f aca="false">TRUNC(L514/K514,0)*K514</f>
        <v>0</v>
      </c>
      <c r="P514" s="52" t="n">
        <f aca="false">L514-O514</f>
        <v>0</v>
      </c>
      <c r="R514" s="51"/>
    </row>
    <row r="515" s="1" customFormat="true" ht="81" hidden="false" customHeight="true" outlineLevel="0" collapsed="false">
      <c r="A515" s="82" t="n">
        <f aca="false">A514+1</f>
        <v>42</v>
      </c>
      <c r="B515" s="75" t="s">
        <v>601</v>
      </c>
      <c r="C515" s="148"/>
      <c r="D515" s="60" t="s">
        <v>592</v>
      </c>
      <c r="E515" s="123"/>
      <c r="F515" s="220"/>
      <c r="G515" s="174" t="n">
        <v>9785912826979</v>
      </c>
      <c r="H515" s="64" t="n">
        <v>48</v>
      </c>
      <c r="I515" s="65" t="n">
        <f aca="false">ROUND((100-$L$4)/100*H515,1)</f>
        <v>24</v>
      </c>
      <c r="J515" s="86" t="s">
        <v>104</v>
      </c>
      <c r="K515" s="181" t="n">
        <v>50</v>
      </c>
      <c r="L515" s="114"/>
      <c r="M515" s="49" t="n">
        <f aca="false">L515*I515</f>
        <v>0</v>
      </c>
      <c r="N515" s="51" t="n">
        <f aca="false">L515*3.1/50</f>
        <v>0</v>
      </c>
      <c r="O515" s="51" t="n">
        <f aca="false">TRUNC(L515/K515,0)*K515</f>
        <v>0</v>
      </c>
      <c r="P515" s="52" t="n">
        <f aca="false">L515-O515</f>
        <v>0</v>
      </c>
      <c r="R515" s="51"/>
    </row>
    <row r="516" s="1" customFormat="true" ht="81" hidden="false" customHeight="true" outlineLevel="0" collapsed="false">
      <c r="A516" s="82" t="n">
        <f aca="false">A515+1</f>
        <v>43</v>
      </c>
      <c r="B516" s="75" t="s">
        <v>601</v>
      </c>
      <c r="C516" s="148"/>
      <c r="D516" s="60" t="s">
        <v>638</v>
      </c>
      <c r="E516" s="123"/>
      <c r="F516" s="220"/>
      <c r="G516" s="174" t="n">
        <v>9785912820076</v>
      </c>
      <c r="H516" s="64" t="n">
        <v>48</v>
      </c>
      <c r="I516" s="65" t="n">
        <f aca="false">ROUND((100-$L$4)/100*H516,1)</f>
        <v>24</v>
      </c>
      <c r="J516" s="86"/>
      <c r="K516" s="181" t="n">
        <v>50</v>
      </c>
      <c r="L516" s="114"/>
      <c r="M516" s="49" t="n">
        <f aca="false">L516*I516</f>
        <v>0</v>
      </c>
      <c r="N516" s="51" t="n">
        <f aca="false">L516*3.1/50</f>
        <v>0</v>
      </c>
      <c r="O516" s="51" t="n">
        <f aca="false">TRUNC(L516/K516,0)*K516</f>
        <v>0</v>
      </c>
      <c r="P516" s="52" t="n">
        <f aca="false">L516-O516</f>
        <v>0</v>
      </c>
      <c r="R516" s="51"/>
    </row>
    <row r="517" s="1" customFormat="true" ht="81" hidden="false" customHeight="true" outlineLevel="0" collapsed="false">
      <c r="A517" s="82" t="n">
        <f aca="false">A516+1</f>
        <v>44</v>
      </c>
      <c r="B517" s="75"/>
      <c r="C517" s="169" t="s">
        <v>189</v>
      </c>
      <c r="D517" s="60" t="s">
        <v>639</v>
      </c>
      <c r="E517" s="187"/>
      <c r="F517" s="220"/>
      <c r="G517" s="174" t="n">
        <v>9785912820090</v>
      </c>
      <c r="H517" s="64" t="n">
        <v>48</v>
      </c>
      <c r="I517" s="65" t="n">
        <f aca="false">ROUND((100-$L$4)/100*H517,1)</f>
        <v>24</v>
      </c>
      <c r="J517" s="86" t="s">
        <v>161</v>
      </c>
      <c r="K517" s="181" t="n">
        <v>50</v>
      </c>
      <c r="L517" s="114"/>
      <c r="M517" s="49" t="n">
        <f aca="false">L517*I517</f>
        <v>0</v>
      </c>
      <c r="N517" s="51" t="n">
        <f aca="false">L517*3.1/50</f>
        <v>0</v>
      </c>
      <c r="O517" s="51" t="n">
        <f aca="false">TRUNC(L517/K517,0)*K517</f>
        <v>0</v>
      </c>
      <c r="P517" s="52" t="n">
        <f aca="false">L517-O517</f>
        <v>0</v>
      </c>
      <c r="R517" s="51"/>
    </row>
    <row r="518" s="1" customFormat="true" ht="81" hidden="false" customHeight="true" outlineLevel="0" collapsed="false">
      <c r="A518" s="82" t="n">
        <f aca="false">A517+1</f>
        <v>45</v>
      </c>
      <c r="B518" s="75"/>
      <c r="C518" s="169"/>
      <c r="D518" s="60" t="s">
        <v>640</v>
      </c>
      <c r="E518" s="187"/>
      <c r="F518" s="220"/>
      <c r="G518" s="174" t="n">
        <v>9785912827648</v>
      </c>
      <c r="H518" s="64" t="n">
        <v>48</v>
      </c>
      <c r="I518" s="65" t="n">
        <f aca="false">ROUND((100-$L$4)/100*H518,1)</f>
        <v>24</v>
      </c>
      <c r="J518" s="86"/>
      <c r="K518" s="181" t="n">
        <v>50</v>
      </c>
      <c r="L518" s="114"/>
      <c r="M518" s="49" t="n">
        <f aca="false">L518*I518</f>
        <v>0</v>
      </c>
      <c r="N518" s="51" t="n">
        <f aca="false">L518*3.1/50</f>
        <v>0</v>
      </c>
      <c r="O518" s="51"/>
      <c r="P518" s="52"/>
      <c r="R518" s="51"/>
    </row>
    <row r="519" s="1" customFormat="true" ht="81" hidden="false" customHeight="true" outlineLevel="0" collapsed="false">
      <c r="A519" s="82" t="n">
        <f aca="false">A518+1</f>
        <v>46</v>
      </c>
      <c r="B519" s="75" t="s">
        <v>601</v>
      </c>
      <c r="C519" s="148"/>
      <c r="D519" s="60" t="s">
        <v>641</v>
      </c>
      <c r="E519" s="123"/>
      <c r="F519" s="220"/>
      <c r="G519" s="221" t="s">
        <v>642</v>
      </c>
      <c r="H519" s="64" t="n">
        <v>48</v>
      </c>
      <c r="I519" s="65" t="n">
        <f aca="false">ROUND((100-$L$4)/100*H519,1)</f>
        <v>24</v>
      </c>
      <c r="J519" s="86"/>
      <c r="K519" s="181" t="n">
        <v>50</v>
      </c>
      <c r="L519" s="114"/>
      <c r="M519" s="49" t="n">
        <f aca="false">L519*I519</f>
        <v>0</v>
      </c>
      <c r="N519" s="51" t="n">
        <f aca="false">L519*3.1/50</f>
        <v>0</v>
      </c>
      <c r="O519" s="51" t="n">
        <f aca="false">TRUNC(L519/K519,0)*K519</f>
        <v>0</v>
      </c>
      <c r="P519" s="52" t="n">
        <f aca="false">L519-O519</f>
        <v>0</v>
      </c>
      <c r="R519" s="51"/>
    </row>
    <row r="520" s="1" customFormat="true" ht="81" hidden="false" customHeight="true" outlineLevel="0" collapsed="false">
      <c r="A520" s="82" t="n">
        <f aca="false">A519+1</f>
        <v>47</v>
      </c>
      <c r="B520" s="75" t="s">
        <v>601</v>
      </c>
      <c r="C520" s="169" t="s">
        <v>189</v>
      </c>
      <c r="D520" s="60" t="s">
        <v>643</v>
      </c>
      <c r="E520" s="123"/>
      <c r="F520" s="220"/>
      <c r="G520" s="230" t="n">
        <v>9785912820069</v>
      </c>
      <c r="H520" s="64" t="n">
        <v>48</v>
      </c>
      <c r="I520" s="65" t="n">
        <f aca="false">ROUND((100-$L$4)/100*H520,1)</f>
        <v>24</v>
      </c>
      <c r="J520" s="86" t="s">
        <v>155</v>
      </c>
      <c r="K520" s="181" t="n">
        <v>50</v>
      </c>
      <c r="L520" s="114"/>
      <c r="M520" s="49" t="n">
        <f aca="false">L520*I520</f>
        <v>0</v>
      </c>
      <c r="N520" s="51" t="n">
        <f aca="false">L520*3.1/50</f>
        <v>0</v>
      </c>
      <c r="O520" s="51" t="n">
        <f aca="false">TRUNC(L520/K520,0)*K520</f>
        <v>0</v>
      </c>
      <c r="P520" s="52" t="n">
        <f aca="false">L520-O520</f>
        <v>0</v>
      </c>
      <c r="R520" s="51"/>
    </row>
    <row r="521" s="1" customFormat="true" ht="81" hidden="false" customHeight="true" outlineLevel="0" collapsed="false">
      <c r="A521" s="82" t="n">
        <f aca="false">A520+1</f>
        <v>48</v>
      </c>
      <c r="B521" s="75" t="s">
        <v>601</v>
      </c>
      <c r="C521" s="189"/>
      <c r="D521" s="60" t="s">
        <v>644</v>
      </c>
      <c r="E521" s="123"/>
      <c r="F521" s="220"/>
      <c r="G521" s="230" t="n">
        <v>9785912825583</v>
      </c>
      <c r="H521" s="64" t="n">
        <v>48</v>
      </c>
      <c r="I521" s="65" t="n">
        <f aca="false">ROUND((100-$L$4)/100*H521,1)</f>
        <v>24</v>
      </c>
      <c r="J521" s="86" t="s">
        <v>216</v>
      </c>
      <c r="K521" s="181" t="n">
        <v>50</v>
      </c>
      <c r="L521" s="114"/>
      <c r="M521" s="49" t="n">
        <f aca="false">L521*I521</f>
        <v>0</v>
      </c>
      <c r="N521" s="51" t="n">
        <f aca="false">L521*3.1/50</f>
        <v>0</v>
      </c>
      <c r="O521" s="51" t="n">
        <f aca="false">TRUNC(L521/K521,0)*K521</f>
        <v>0</v>
      </c>
      <c r="P521" s="52" t="n">
        <f aca="false">L521-O521</f>
        <v>0</v>
      </c>
      <c r="R521" s="51"/>
    </row>
    <row r="522" s="1" customFormat="true" ht="81" hidden="false" customHeight="true" outlineLevel="0" collapsed="false">
      <c r="A522" s="82" t="n">
        <f aca="false">A521+1</f>
        <v>49</v>
      </c>
      <c r="B522" s="75"/>
      <c r="C522" s="169" t="s">
        <v>189</v>
      </c>
      <c r="D522" s="60" t="s">
        <v>645</v>
      </c>
      <c r="E522" s="123"/>
      <c r="F522" s="220"/>
      <c r="G522" s="221" t="s">
        <v>646</v>
      </c>
      <c r="H522" s="64" t="n">
        <v>48</v>
      </c>
      <c r="I522" s="65" t="n">
        <f aca="false">ROUND((100-$L$4)/100*H522,1)</f>
        <v>24</v>
      </c>
      <c r="J522" s="86" t="s">
        <v>161</v>
      </c>
      <c r="K522" s="181" t="n">
        <v>50</v>
      </c>
      <c r="L522" s="114"/>
      <c r="M522" s="49" t="n">
        <f aca="false">L522*I522</f>
        <v>0</v>
      </c>
      <c r="N522" s="51" t="n">
        <f aca="false">L522*3.1/50</f>
        <v>0</v>
      </c>
      <c r="O522" s="51" t="n">
        <f aca="false">TRUNC(L522/K522,0)*K522</f>
        <v>0</v>
      </c>
      <c r="P522" s="52" t="n">
        <f aca="false">L522-O522</f>
        <v>0</v>
      </c>
      <c r="R522" s="51"/>
    </row>
    <row r="523" s="1" customFormat="true" ht="81" hidden="false" customHeight="true" outlineLevel="0" collapsed="false">
      <c r="A523" s="82" t="n">
        <f aca="false">A522+1</f>
        <v>50</v>
      </c>
      <c r="B523" s="75" t="s">
        <v>601</v>
      </c>
      <c r="C523" s="148"/>
      <c r="D523" s="60" t="s">
        <v>647</v>
      </c>
      <c r="E523" s="123"/>
      <c r="F523" s="220"/>
      <c r="G523" s="221" t="s">
        <v>648</v>
      </c>
      <c r="H523" s="64" t="n">
        <v>48</v>
      </c>
      <c r="I523" s="65" t="n">
        <f aca="false">ROUND((100-$L$4)/100*H523,1)</f>
        <v>24</v>
      </c>
      <c r="J523" s="86" t="s">
        <v>98</v>
      </c>
      <c r="K523" s="181" t="n">
        <v>50</v>
      </c>
      <c r="L523" s="114"/>
      <c r="M523" s="49" t="n">
        <f aca="false">L523*I523</f>
        <v>0</v>
      </c>
      <c r="N523" s="51" t="n">
        <f aca="false">L523*3.1/50</f>
        <v>0</v>
      </c>
      <c r="O523" s="51" t="n">
        <f aca="false">TRUNC(L523/K523,0)*K523</f>
        <v>0</v>
      </c>
      <c r="P523" s="52" t="n">
        <f aca="false">L523-O523</f>
        <v>0</v>
      </c>
      <c r="R523" s="51"/>
    </row>
    <row r="524" s="1" customFormat="true" ht="81" hidden="false" customHeight="true" outlineLevel="0" collapsed="false">
      <c r="A524" s="82" t="n">
        <f aca="false">A523+1</f>
        <v>51</v>
      </c>
      <c r="B524" s="75" t="s">
        <v>601</v>
      </c>
      <c r="C524" s="148"/>
      <c r="D524" s="60" t="s">
        <v>649</v>
      </c>
      <c r="E524" s="123"/>
      <c r="F524" s="220"/>
      <c r="G524" s="174" t="n">
        <v>9785912826986</v>
      </c>
      <c r="H524" s="64" t="n">
        <v>48</v>
      </c>
      <c r="I524" s="65" t="n">
        <f aca="false">ROUND((100-$L$4)/100*H524,1)</f>
        <v>24</v>
      </c>
      <c r="J524" s="86" t="s">
        <v>98</v>
      </c>
      <c r="K524" s="181" t="n">
        <v>50</v>
      </c>
      <c r="L524" s="114"/>
      <c r="M524" s="49" t="n">
        <f aca="false">L524*I524</f>
        <v>0</v>
      </c>
      <c r="N524" s="51" t="n">
        <f aca="false">L524*3.1/50</f>
        <v>0</v>
      </c>
      <c r="O524" s="51" t="n">
        <f aca="false">TRUNC(L524/K524,0)*K524</f>
        <v>0</v>
      </c>
      <c r="P524" s="52" t="n">
        <f aca="false">L524-O524</f>
        <v>0</v>
      </c>
      <c r="R524" s="51"/>
    </row>
    <row r="525" s="1" customFormat="true" ht="81" hidden="false" customHeight="true" outlineLevel="0" collapsed="false">
      <c r="A525" s="82" t="n">
        <f aca="false">A524+1</f>
        <v>52</v>
      </c>
      <c r="B525" s="75" t="s">
        <v>601</v>
      </c>
      <c r="C525" s="148"/>
      <c r="D525" s="60" t="s">
        <v>650</v>
      </c>
      <c r="E525" s="123"/>
      <c r="F525" s="220"/>
      <c r="G525" s="174" t="n">
        <v>9785912824609</v>
      </c>
      <c r="H525" s="64" t="n">
        <v>48</v>
      </c>
      <c r="I525" s="65" t="n">
        <f aca="false">ROUND((100-$L$4)/100*H525,1)</f>
        <v>24</v>
      </c>
      <c r="J525" s="86" t="s">
        <v>104</v>
      </c>
      <c r="K525" s="181" t="n">
        <v>50</v>
      </c>
      <c r="L525" s="114"/>
      <c r="M525" s="49" t="n">
        <f aca="false">L525*I525</f>
        <v>0</v>
      </c>
      <c r="N525" s="51" t="n">
        <f aca="false">L525*3.1/50</f>
        <v>0</v>
      </c>
      <c r="O525" s="51" t="n">
        <f aca="false">TRUNC(L525/K525,0)*K525</f>
        <v>0</v>
      </c>
      <c r="P525" s="52" t="n">
        <f aca="false">L525-O525</f>
        <v>0</v>
      </c>
      <c r="R525" s="51"/>
    </row>
    <row r="526" s="1" customFormat="true" ht="81" hidden="false" customHeight="true" outlineLevel="0" collapsed="false">
      <c r="A526" s="82" t="n">
        <f aca="false">A525+1</f>
        <v>53</v>
      </c>
      <c r="B526" s="75" t="s">
        <v>601</v>
      </c>
      <c r="C526" s="148"/>
      <c r="D526" s="60" t="s">
        <v>651</v>
      </c>
      <c r="E526" s="156"/>
      <c r="F526" s="62" t="s">
        <v>652</v>
      </c>
      <c r="G526" s="221" t="s">
        <v>653</v>
      </c>
      <c r="H526" s="64" t="n">
        <v>48</v>
      </c>
      <c r="I526" s="65" t="n">
        <f aca="false">ROUND((100-$L$4)/100*H526,1)</f>
        <v>24</v>
      </c>
      <c r="J526" s="86" t="s">
        <v>104</v>
      </c>
      <c r="K526" s="181" t="n">
        <v>50</v>
      </c>
      <c r="L526" s="114"/>
      <c r="M526" s="49" t="n">
        <f aca="false">L526*I526</f>
        <v>0</v>
      </c>
      <c r="N526" s="51" t="n">
        <f aca="false">L526*3.1/50</f>
        <v>0</v>
      </c>
      <c r="O526" s="51" t="n">
        <f aca="false">TRUNC(L526/K526,0)*K526</f>
        <v>0</v>
      </c>
      <c r="P526" s="52" t="n">
        <f aca="false">L526-O526</f>
        <v>0</v>
      </c>
      <c r="R526" s="51"/>
    </row>
    <row r="527" s="1" customFormat="true" ht="79.5" hidden="false" customHeight="true" outlineLevel="0" collapsed="false">
      <c r="A527" s="82" t="n">
        <f aca="false">A526+1</f>
        <v>54</v>
      </c>
      <c r="B527" s="75" t="s">
        <v>601</v>
      </c>
      <c r="C527" s="148"/>
      <c r="D527" s="60" t="s">
        <v>654</v>
      </c>
      <c r="E527" s="187"/>
      <c r="F527" s="220"/>
      <c r="G527" s="221" t="s">
        <v>655</v>
      </c>
      <c r="H527" s="64" t="n">
        <v>48</v>
      </c>
      <c r="I527" s="65" t="n">
        <f aca="false">ROUND((100-$L$4)/100*H527,1)</f>
        <v>24</v>
      </c>
      <c r="J527" s="86"/>
      <c r="K527" s="181" t="n">
        <v>50</v>
      </c>
      <c r="L527" s="114"/>
      <c r="M527" s="49" t="n">
        <f aca="false">L527*I527</f>
        <v>0</v>
      </c>
      <c r="N527" s="51" t="n">
        <f aca="false">L527*3.1/50</f>
        <v>0</v>
      </c>
      <c r="O527" s="51" t="n">
        <f aca="false">TRUNC(L527/K527,0)*K527</f>
        <v>0</v>
      </c>
      <c r="P527" s="52" t="n">
        <f aca="false">L527-O527</f>
        <v>0</v>
      </c>
      <c r="R527" s="51"/>
    </row>
    <row r="528" s="1" customFormat="true" ht="81" hidden="false" customHeight="true" outlineLevel="0" collapsed="false">
      <c r="A528" s="82" t="n">
        <f aca="false">A527+1</f>
        <v>55</v>
      </c>
      <c r="B528" s="75" t="s">
        <v>601</v>
      </c>
      <c r="C528" s="148"/>
      <c r="D528" s="60" t="s">
        <v>656</v>
      </c>
      <c r="E528" s="180"/>
      <c r="F528" s="220"/>
      <c r="G528" s="221" t="s">
        <v>657</v>
      </c>
      <c r="H528" s="64" t="n">
        <v>48</v>
      </c>
      <c r="I528" s="65" t="n">
        <f aca="false">ROUND((100-$L$4)/100*H528,1)</f>
        <v>24</v>
      </c>
      <c r="J528" s="86"/>
      <c r="K528" s="181" t="n">
        <v>50</v>
      </c>
      <c r="L528" s="114"/>
      <c r="M528" s="49" t="n">
        <f aca="false">L528*I528</f>
        <v>0</v>
      </c>
      <c r="N528" s="51" t="n">
        <f aca="false">L528*3.1/50</f>
        <v>0</v>
      </c>
      <c r="O528" s="51" t="n">
        <f aca="false">TRUNC(L528/K528,0)*K528</f>
        <v>0</v>
      </c>
      <c r="P528" s="52" t="n">
        <f aca="false">L528-O528</f>
        <v>0</v>
      </c>
      <c r="R528" s="51"/>
    </row>
    <row r="529" s="1" customFormat="true" ht="81" hidden="false" customHeight="true" outlineLevel="0" collapsed="false">
      <c r="A529" s="82" t="n">
        <f aca="false">A528+1</f>
        <v>56</v>
      </c>
      <c r="B529" s="75"/>
      <c r="C529" s="169" t="s">
        <v>189</v>
      </c>
      <c r="D529" s="60" t="s">
        <v>658</v>
      </c>
      <c r="E529" s="156"/>
      <c r="F529" s="62"/>
      <c r="G529" s="221" t="s">
        <v>659</v>
      </c>
      <c r="H529" s="64" t="n">
        <v>48</v>
      </c>
      <c r="I529" s="65" t="n">
        <f aca="false">ROUND((100-$L$4)/100*H529,1)</f>
        <v>24</v>
      </c>
      <c r="J529" s="86" t="s">
        <v>155</v>
      </c>
      <c r="K529" s="181" t="n">
        <v>50</v>
      </c>
      <c r="L529" s="114"/>
      <c r="M529" s="49" t="n">
        <f aca="false">L529*I529</f>
        <v>0</v>
      </c>
      <c r="N529" s="51" t="n">
        <f aca="false">L529*3.1/50</f>
        <v>0</v>
      </c>
      <c r="O529" s="51" t="n">
        <f aca="false">TRUNC(L529/K529,0)*K529</f>
        <v>0</v>
      </c>
      <c r="P529" s="52" t="n">
        <f aca="false">L529-O529</f>
        <v>0</v>
      </c>
      <c r="R529" s="51"/>
    </row>
    <row r="530" s="1" customFormat="true" ht="81" hidden="false" customHeight="true" outlineLevel="0" collapsed="false">
      <c r="A530" s="82" t="n">
        <f aca="false">A529+1</f>
        <v>57</v>
      </c>
      <c r="B530" s="75"/>
      <c r="C530" s="169" t="s">
        <v>189</v>
      </c>
      <c r="D530" s="60" t="s">
        <v>660</v>
      </c>
      <c r="E530" s="123"/>
      <c r="F530" s="62"/>
      <c r="G530" s="221" t="s">
        <v>661</v>
      </c>
      <c r="H530" s="64" t="n">
        <v>48</v>
      </c>
      <c r="I530" s="65" t="n">
        <f aca="false">ROUND((100-$L$4)/100*H530,1)</f>
        <v>24</v>
      </c>
      <c r="J530" s="86" t="s">
        <v>161</v>
      </c>
      <c r="K530" s="181" t="n">
        <v>50</v>
      </c>
      <c r="L530" s="114"/>
      <c r="M530" s="49" t="n">
        <f aca="false">L530*I530</f>
        <v>0</v>
      </c>
      <c r="N530" s="51" t="n">
        <f aca="false">L530*3.1/50</f>
        <v>0</v>
      </c>
      <c r="O530" s="51" t="n">
        <f aca="false">TRUNC(L530/K530,0)*K530</f>
        <v>0</v>
      </c>
      <c r="P530" s="52" t="n">
        <f aca="false">L530-O530</f>
        <v>0</v>
      </c>
      <c r="R530" s="51"/>
    </row>
    <row r="531" s="1" customFormat="true" ht="81" hidden="false" customHeight="true" outlineLevel="0" collapsed="false">
      <c r="A531" s="82" t="n">
        <f aca="false">A530+1</f>
        <v>58</v>
      </c>
      <c r="B531" s="75" t="s">
        <v>601</v>
      </c>
      <c r="C531" s="148"/>
      <c r="D531" s="60" t="s">
        <v>662</v>
      </c>
      <c r="E531" s="180"/>
      <c r="F531" s="220"/>
      <c r="G531" s="174" t="n">
        <v>9785912824616</v>
      </c>
      <c r="H531" s="64" t="n">
        <v>48</v>
      </c>
      <c r="I531" s="65" t="n">
        <f aca="false">ROUND((100-$L$4)/100*H531,1)</f>
        <v>24</v>
      </c>
      <c r="J531" s="86" t="s">
        <v>98</v>
      </c>
      <c r="K531" s="181" t="n">
        <v>50</v>
      </c>
      <c r="L531" s="114"/>
      <c r="M531" s="49" t="n">
        <f aca="false">L531*I531</f>
        <v>0</v>
      </c>
      <c r="N531" s="51" t="n">
        <f aca="false">L531*3.1/50</f>
        <v>0</v>
      </c>
      <c r="O531" s="51" t="n">
        <f aca="false">TRUNC(L531/K531,0)*K531</f>
        <v>0</v>
      </c>
      <c r="P531" s="52" t="n">
        <f aca="false">L531-O531</f>
        <v>0</v>
      </c>
      <c r="R531" s="51"/>
    </row>
    <row r="532" s="1" customFormat="true" ht="81" hidden="false" customHeight="true" outlineLevel="0" collapsed="false">
      <c r="A532" s="82" t="n">
        <f aca="false">A531+1</f>
        <v>59</v>
      </c>
      <c r="B532" s="75" t="s">
        <v>601</v>
      </c>
      <c r="C532" s="169" t="s">
        <v>189</v>
      </c>
      <c r="D532" s="60" t="s">
        <v>663</v>
      </c>
      <c r="E532" s="123"/>
      <c r="F532" s="220"/>
      <c r="G532" s="221" t="s">
        <v>664</v>
      </c>
      <c r="H532" s="64" t="n">
        <v>48</v>
      </c>
      <c r="I532" s="65" t="n">
        <f aca="false">ROUND((100-$L$4)/100*H532,1)</f>
        <v>24</v>
      </c>
      <c r="J532" s="86" t="s">
        <v>199</v>
      </c>
      <c r="K532" s="181" t="n">
        <v>50</v>
      </c>
      <c r="L532" s="114"/>
      <c r="M532" s="49" t="n">
        <f aca="false">L532*I532</f>
        <v>0</v>
      </c>
      <c r="N532" s="51" t="n">
        <f aca="false">L532*3.1/50</f>
        <v>0</v>
      </c>
      <c r="O532" s="51" t="n">
        <f aca="false">TRUNC(L532/K532,0)*K532</f>
        <v>0</v>
      </c>
      <c r="P532" s="52" t="n">
        <f aca="false">L532-O532</f>
        <v>0</v>
      </c>
      <c r="R532" s="51"/>
    </row>
    <row r="533" s="1" customFormat="true" ht="81" hidden="false" customHeight="true" outlineLevel="0" collapsed="false">
      <c r="A533" s="82" t="n">
        <f aca="false">A532+1</f>
        <v>60</v>
      </c>
      <c r="B533" s="75"/>
      <c r="C533" s="169" t="s">
        <v>189</v>
      </c>
      <c r="D533" s="60" t="s">
        <v>665</v>
      </c>
      <c r="E533" s="123"/>
      <c r="F533" s="220"/>
      <c r="G533" s="63" t="n">
        <v>9785912820038</v>
      </c>
      <c r="H533" s="64" t="n">
        <v>48</v>
      </c>
      <c r="I533" s="65" t="n">
        <f aca="false">ROUND((100-$L$4)/100*H533,1)</f>
        <v>24</v>
      </c>
      <c r="J533" s="86" t="s">
        <v>155</v>
      </c>
      <c r="K533" s="181" t="n">
        <v>50</v>
      </c>
      <c r="L533" s="114"/>
      <c r="M533" s="49" t="n">
        <f aca="false">L533*I533</f>
        <v>0</v>
      </c>
      <c r="N533" s="51" t="n">
        <f aca="false">L533*3.1/50</f>
        <v>0</v>
      </c>
      <c r="O533" s="51" t="n">
        <f aca="false">TRUNC(L533/K533,0)*K533</f>
        <v>0</v>
      </c>
      <c r="P533" s="52" t="n">
        <f aca="false">L533-O533</f>
        <v>0</v>
      </c>
      <c r="R533" s="51"/>
    </row>
    <row r="534" s="1" customFormat="true" ht="81" hidden="false" customHeight="true" outlineLevel="0" collapsed="false">
      <c r="A534" s="82" t="n">
        <f aca="false">A533+1</f>
        <v>61</v>
      </c>
      <c r="B534" s="75" t="s">
        <v>601</v>
      </c>
      <c r="C534" s="148"/>
      <c r="D534" s="60" t="s">
        <v>666</v>
      </c>
      <c r="E534" s="155"/>
      <c r="F534" s="220"/>
      <c r="G534" s="174" t="n">
        <v>9785912828508</v>
      </c>
      <c r="H534" s="64" t="n">
        <v>48</v>
      </c>
      <c r="I534" s="65" t="n">
        <f aca="false">ROUND((100-$L$4)/100*H534,1)</f>
        <v>24</v>
      </c>
      <c r="J534" s="86"/>
      <c r="K534" s="181" t="n">
        <v>50</v>
      </c>
      <c r="L534" s="114"/>
      <c r="M534" s="49" t="n">
        <f aca="false">L534*I534</f>
        <v>0</v>
      </c>
      <c r="N534" s="51" t="n">
        <f aca="false">L534*3.1/50</f>
        <v>0</v>
      </c>
      <c r="O534" s="51" t="n">
        <f aca="false">TRUNC(L534/K534,0)*K534</f>
        <v>0</v>
      </c>
      <c r="P534" s="52" t="n">
        <f aca="false">L534-O534</f>
        <v>0</v>
      </c>
      <c r="R534" s="51"/>
    </row>
    <row r="535" s="1" customFormat="true" ht="81" hidden="false" customHeight="true" outlineLevel="0" collapsed="false">
      <c r="A535" s="82" t="n">
        <f aca="false">A534+1</f>
        <v>62</v>
      </c>
      <c r="B535" s="75" t="s">
        <v>601</v>
      </c>
      <c r="C535" s="148"/>
      <c r="D535" s="60" t="s">
        <v>667</v>
      </c>
      <c r="E535" s="155"/>
      <c r="F535" s="220"/>
      <c r="G535" s="221" t="s">
        <v>668</v>
      </c>
      <c r="H535" s="64" t="n">
        <v>48</v>
      </c>
      <c r="I535" s="65" t="n">
        <f aca="false">ROUND((100-$L$4)/100*H535,1)</f>
        <v>24</v>
      </c>
      <c r="J535" s="86"/>
      <c r="K535" s="181" t="n">
        <v>50</v>
      </c>
      <c r="L535" s="114"/>
      <c r="M535" s="49" t="n">
        <f aca="false">L535*I535</f>
        <v>0</v>
      </c>
      <c r="N535" s="51" t="n">
        <f aca="false">L535*3.1/50</f>
        <v>0</v>
      </c>
      <c r="O535" s="51" t="n">
        <f aca="false">TRUNC(L535/K535,0)*K535</f>
        <v>0</v>
      </c>
      <c r="P535" s="52" t="n">
        <f aca="false">L535-O535</f>
        <v>0</v>
      </c>
      <c r="R535" s="51"/>
    </row>
    <row r="536" s="1" customFormat="true" ht="81" hidden="false" customHeight="true" outlineLevel="0" collapsed="false">
      <c r="A536" s="82" t="n">
        <f aca="false">A535+1</f>
        <v>63</v>
      </c>
      <c r="B536" s="75" t="s">
        <v>601</v>
      </c>
      <c r="C536" s="148"/>
      <c r="D536" s="60" t="s">
        <v>669</v>
      </c>
      <c r="E536" s="155"/>
      <c r="F536" s="62" t="s">
        <v>652</v>
      </c>
      <c r="G536" s="221" t="s">
        <v>670</v>
      </c>
      <c r="H536" s="64" t="n">
        <v>48</v>
      </c>
      <c r="I536" s="65" t="n">
        <f aca="false">ROUND((100-$L$4)/100*H536,1)</f>
        <v>24</v>
      </c>
      <c r="J536" s="86" t="s">
        <v>104</v>
      </c>
      <c r="K536" s="181" t="n">
        <v>50</v>
      </c>
      <c r="L536" s="114"/>
      <c r="M536" s="49" t="n">
        <f aca="false">L536*I536</f>
        <v>0</v>
      </c>
      <c r="N536" s="51" t="n">
        <f aca="false">L536*3.1/50</f>
        <v>0</v>
      </c>
      <c r="O536" s="51" t="n">
        <f aca="false">TRUNC(L536/K536,0)*K536</f>
        <v>0</v>
      </c>
      <c r="P536" s="52" t="n">
        <f aca="false">L536-O536</f>
        <v>0</v>
      </c>
      <c r="R536" s="51"/>
    </row>
    <row r="537" s="1" customFormat="true" ht="81" hidden="false" customHeight="true" outlineLevel="0" collapsed="false">
      <c r="A537" s="82" t="n">
        <f aca="false">A536+1</f>
        <v>64</v>
      </c>
      <c r="B537" s="75" t="s">
        <v>601</v>
      </c>
      <c r="C537" s="148"/>
      <c r="D537" s="60" t="s">
        <v>256</v>
      </c>
      <c r="E537" s="180"/>
      <c r="F537" s="220"/>
      <c r="G537" s="63" t="n">
        <v>9785912820106</v>
      </c>
      <c r="H537" s="64" t="n">
        <v>48</v>
      </c>
      <c r="I537" s="65" t="n">
        <f aca="false">ROUND((100-$L$4)/100*H537,1)</f>
        <v>24</v>
      </c>
      <c r="J537" s="86" t="s">
        <v>98</v>
      </c>
      <c r="K537" s="181" t="n">
        <v>50</v>
      </c>
      <c r="L537" s="114"/>
      <c r="M537" s="49" t="n">
        <f aca="false">L537*I537</f>
        <v>0</v>
      </c>
      <c r="N537" s="51" t="n">
        <f aca="false">L537*3.1/50</f>
        <v>0</v>
      </c>
      <c r="O537" s="51" t="n">
        <f aca="false">TRUNC(L537/K537,0)*K537</f>
        <v>0</v>
      </c>
      <c r="P537" s="52" t="n">
        <f aca="false">L537-O537</f>
        <v>0</v>
      </c>
      <c r="R537" s="51"/>
    </row>
    <row r="538" s="1" customFormat="true" ht="81" hidden="false" customHeight="true" outlineLevel="0" collapsed="false">
      <c r="A538" s="82" t="n">
        <f aca="false">A537+1</f>
        <v>65</v>
      </c>
      <c r="B538" s="75" t="s">
        <v>601</v>
      </c>
      <c r="C538" s="148"/>
      <c r="D538" s="60" t="s">
        <v>596</v>
      </c>
      <c r="E538" s="155"/>
      <c r="F538" s="220"/>
      <c r="G538" s="63" t="n">
        <v>9785912825019</v>
      </c>
      <c r="H538" s="64" t="n">
        <v>48</v>
      </c>
      <c r="I538" s="65" t="n">
        <f aca="false">ROUND((100-$L$4)/100*H538,1)</f>
        <v>24</v>
      </c>
      <c r="J538" s="86"/>
      <c r="K538" s="181" t="n">
        <v>50</v>
      </c>
      <c r="L538" s="114"/>
      <c r="M538" s="49" t="n">
        <f aca="false">L538*I538</f>
        <v>0</v>
      </c>
      <c r="N538" s="51" t="n">
        <f aca="false">L538*3.1/50</f>
        <v>0</v>
      </c>
      <c r="O538" s="51" t="n">
        <f aca="false">TRUNC(L538/K538,0)*K538</f>
        <v>0</v>
      </c>
      <c r="P538" s="52" t="n">
        <f aca="false">L538-O538</f>
        <v>0</v>
      </c>
      <c r="R538" s="51"/>
    </row>
    <row r="539" s="1" customFormat="true" ht="81" hidden="false" customHeight="true" outlineLevel="0" collapsed="false">
      <c r="A539" s="82" t="n">
        <f aca="false">A538+1</f>
        <v>66</v>
      </c>
      <c r="B539" s="75" t="s">
        <v>601</v>
      </c>
      <c r="C539" s="148"/>
      <c r="D539" s="60" t="s">
        <v>671</v>
      </c>
      <c r="E539" s="153"/>
      <c r="F539" s="220"/>
      <c r="G539" s="63" t="n">
        <v>9785912827686</v>
      </c>
      <c r="H539" s="64" t="n">
        <v>48</v>
      </c>
      <c r="I539" s="65" t="n">
        <f aca="false">ROUND((100-$L$4)/100*H539,1)</f>
        <v>24</v>
      </c>
      <c r="J539" s="86"/>
      <c r="K539" s="181" t="n">
        <v>50</v>
      </c>
      <c r="L539" s="114"/>
      <c r="M539" s="49" t="n">
        <f aca="false">L539*I539</f>
        <v>0</v>
      </c>
      <c r="N539" s="51" t="n">
        <f aca="false">L539*3.1/50</f>
        <v>0</v>
      </c>
      <c r="O539" s="51" t="n">
        <f aca="false">TRUNC(L539/K539,0)*K539</f>
        <v>0</v>
      </c>
      <c r="P539" s="52" t="n">
        <f aca="false">L539-O539</f>
        <v>0</v>
      </c>
      <c r="R539" s="51"/>
    </row>
    <row r="540" s="1" customFormat="true" ht="81" hidden="false" customHeight="true" outlineLevel="0" collapsed="false">
      <c r="A540" s="82" t="n">
        <f aca="false">A539+1</f>
        <v>67</v>
      </c>
      <c r="B540" s="75" t="s">
        <v>601</v>
      </c>
      <c r="C540" s="169" t="s">
        <v>189</v>
      </c>
      <c r="D540" s="60" t="s">
        <v>672</v>
      </c>
      <c r="E540" s="123"/>
      <c r="F540" s="220"/>
      <c r="G540" s="63" t="n">
        <v>9785912824159</v>
      </c>
      <c r="H540" s="64" t="n">
        <v>48</v>
      </c>
      <c r="I540" s="65" t="n">
        <f aca="false">ROUND((100-$L$4)/100*H540,1)</f>
        <v>24</v>
      </c>
      <c r="J540" s="86" t="s">
        <v>199</v>
      </c>
      <c r="K540" s="181" t="n">
        <v>50</v>
      </c>
      <c r="L540" s="114"/>
      <c r="M540" s="49" t="n">
        <f aca="false">L540*I540</f>
        <v>0</v>
      </c>
      <c r="N540" s="51" t="n">
        <f aca="false">L540*3.1/50</f>
        <v>0</v>
      </c>
      <c r="O540" s="51" t="n">
        <f aca="false">TRUNC(L540/K540,0)*K540</f>
        <v>0</v>
      </c>
      <c r="P540" s="52" t="n">
        <f aca="false">L540-O540</f>
        <v>0</v>
      </c>
      <c r="R540" s="51"/>
    </row>
    <row r="541" s="1" customFormat="true" ht="81" hidden="false" customHeight="true" outlineLevel="0" collapsed="false">
      <c r="A541" s="82" t="n">
        <f aca="false">A540+1</f>
        <v>68</v>
      </c>
      <c r="B541" s="75" t="s">
        <v>601</v>
      </c>
      <c r="C541" s="148"/>
      <c r="D541" s="60" t="s">
        <v>673</v>
      </c>
      <c r="E541" s="123"/>
      <c r="F541" s="62" t="s">
        <v>652</v>
      </c>
      <c r="G541" s="221" t="s">
        <v>674</v>
      </c>
      <c r="H541" s="64" t="n">
        <v>48</v>
      </c>
      <c r="I541" s="65" t="n">
        <f aca="false">ROUND((100-$L$4)/100*H541,1)</f>
        <v>24</v>
      </c>
      <c r="J541" s="86" t="s">
        <v>104</v>
      </c>
      <c r="K541" s="181" t="n">
        <v>50</v>
      </c>
      <c r="L541" s="114"/>
      <c r="M541" s="49" t="n">
        <f aca="false">L541*I541</f>
        <v>0</v>
      </c>
      <c r="N541" s="51" t="n">
        <f aca="false">L541*3.1/50</f>
        <v>0</v>
      </c>
      <c r="O541" s="51" t="n">
        <f aca="false">TRUNC(L541/K541,0)*K541</f>
        <v>0</v>
      </c>
      <c r="P541" s="52" t="n">
        <f aca="false">L541-O541</f>
        <v>0</v>
      </c>
      <c r="R541" s="51"/>
    </row>
    <row r="542" s="1" customFormat="true" ht="81" hidden="false" customHeight="true" outlineLevel="0" collapsed="false">
      <c r="A542" s="82" t="n">
        <f aca="false">A541+1</f>
        <v>69</v>
      </c>
      <c r="B542" s="75" t="s">
        <v>601</v>
      </c>
      <c r="C542" s="148"/>
      <c r="D542" s="60" t="s">
        <v>675</v>
      </c>
      <c r="E542" s="187"/>
      <c r="F542" s="220"/>
      <c r="G542" s="221" t="s">
        <v>676</v>
      </c>
      <c r="H542" s="64" t="n">
        <v>48</v>
      </c>
      <c r="I542" s="65" t="n">
        <f aca="false">ROUND((100-$L$4)/100*H542,1)</f>
        <v>24</v>
      </c>
      <c r="J542" s="86" t="s">
        <v>98</v>
      </c>
      <c r="K542" s="181" t="n">
        <v>50</v>
      </c>
      <c r="L542" s="114"/>
      <c r="M542" s="49" t="n">
        <f aca="false">L542*I542</f>
        <v>0</v>
      </c>
      <c r="N542" s="51" t="n">
        <f aca="false">L542*3.1/50</f>
        <v>0</v>
      </c>
      <c r="O542" s="51" t="n">
        <f aca="false">TRUNC(L542/K542,0)*K542</f>
        <v>0</v>
      </c>
      <c r="P542" s="52" t="n">
        <f aca="false">L542-O542</f>
        <v>0</v>
      </c>
      <c r="R542" s="51"/>
    </row>
    <row r="543" s="1" customFormat="true" ht="81" hidden="false" customHeight="true" outlineLevel="0" collapsed="false">
      <c r="A543" s="82" t="n">
        <f aca="false">A542+1</f>
        <v>70</v>
      </c>
      <c r="B543" s="75" t="s">
        <v>601</v>
      </c>
      <c r="C543" s="148"/>
      <c r="D543" s="60" t="s">
        <v>677</v>
      </c>
      <c r="E543" s="153"/>
      <c r="F543" s="220"/>
      <c r="G543" s="63" t="n">
        <v>9785912827693</v>
      </c>
      <c r="H543" s="64" t="n">
        <v>48</v>
      </c>
      <c r="I543" s="65" t="n">
        <f aca="false">ROUND((100-$L$4)/100*H543,1)</f>
        <v>24</v>
      </c>
      <c r="J543" s="86" t="s">
        <v>104</v>
      </c>
      <c r="K543" s="181" t="n">
        <v>50</v>
      </c>
      <c r="L543" s="114"/>
      <c r="M543" s="49" t="n">
        <f aca="false">L543*I543</f>
        <v>0</v>
      </c>
      <c r="N543" s="51" t="n">
        <f aca="false">L543*3.1/50</f>
        <v>0</v>
      </c>
      <c r="O543" s="51" t="n">
        <f aca="false">TRUNC(L543/K543,0)*K543</f>
        <v>0</v>
      </c>
      <c r="P543" s="52" t="n">
        <f aca="false">L543-O543</f>
        <v>0</v>
      </c>
      <c r="R543" s="51"/>
    </row>
    <row r="544" s="1" customFormat="true" ht="81" hidden="false" customHeight="true" outlineLevel="0" collapsed="false">
      <c r="A544" s="82" t="n">
        <f aca="false">A543+1</f>
        <v>71</v>
      </c>
      <c r="B544" s="75"/>
      <c r="C544" s="148"/>
      <c r="D544" s="60" t="s">
        <v>678</v>
      </c>
      <c r="E544" s="153"/>
      <c r="F544" s="220"/>
      <c r="G544" s="221" t="s">
        <v>679</v>
      </c>
      <c r="H544" s="64" t="n">
        <v>48</v>
      </c>
      <c r="I544" s="65" t="n">
        <f aca="false">ROUND((100-$L$4)/100*H544,1)</f>
        <v>24</v>
      </c>
      <c r="J544" s="86" t="s">
        <v>104</v>
      </c>
      <c r="K544" s="181" t="n">
        <v>50</v>
      </c>
      <c r="L544" s="114"/>
      <c r="M544" s="49" t="n">
        <f aca="false">L544*I544</f>
        <v>0</v>
      </c>
      <c r="N544" s="51" t="n">
        <f aca="false">L544*3.1/50</f>
        <v>0</v>
      </c>
      <c r="O544" s="51" t="n">
        <f aca="false">TRUNC(L544/K544,0)*K544</f>
        <v>0</v>
      </c>
      <c r="P544" s="52" t="n">
        <f aca="false">L544-O544</f>
        <v>0</v>
      </c>
      <c r="R544" s="51"/>
    </row>
    <row r="545" s="1" customFormat="true" ht="81" hidden="false" customHeight="true" outlineLevel="0" collapsed="false">
      <c r="A545" s="82" t="n">
        <f aca="false">A544+1</f>
        <v>72</v>
      </c>
      <c r="B545" s="75"/>
      <c r="C545" s="148"/>
      <c r="D545" s="60" t="s">
        <v>680</v>
      </c>
      <c r="E545" s="123"/>
      <c r="F545" s="220"/>
      <c r="G545" s="221" t="s">
        <v>681</v>
      </c>
      <c r="H545" s="64" t="n">
        <v>48</v>
      </c>
      <c r="I545" s="65" t="n">
        <f aca="false">ROUND((100-$L$4)/100*H545,1)</f>
        <v>24</v>
      </c>
      <c r="J545" s="86" t="s">
        <v>199</v>
      </c>
      <c r="K545" s="181" t="n">
        <v>50</v>
      </c>
      <c r="L545" s="114"/>
      <c r="M545" s="49" t="n">
        <f aca="false">L545*I545</f>
        <v>0</v>
      </c>
      <c r="N545" s="51" t="n">
        <f aca="false">L545*3.1/50</f>
        <v>0</v>
      </c>
      <c r="O545" s="51" t="n">
        <f aca="false">TRUNC(L545/K545,0)*K545</f>
        <v>0</v>
      </c>
      <c r="P545" s="52" t="n">
        <f aca="false">L545-O545</f>
        <v>0</v>
      </c>
      <c r="R545" s="51"/>
    </row>
    <row r="546" s="1" customFormat="true" ht="81" hidden="false" customHeight="true" outlineLevel="0" collapsed="false">
      <c r="A546" s="82" t="n">
        <f aca="false">A545+1</f>
        <v>73</v>
      </c>
      <c r="B546" s="75" t="s">
        <v>601</v>
      </c>
      <c r="C546" s="148"/>
      <c r="D546" s="60" t="s">
        <v>682</v>
      </c>
      <c r="E546" s="123"/>
      <c r="F546" s="62" t="s">
        <v>683</v>
      </c>
      <c r="G546" s="221" t="s">
        <v>684</v>
      </c>
      <c r="H546" s="64" t="n">
        <v>48</v>
      </c>
      <c r="I546" s="65" t="n">
        <f aca="false">ROUND((100-$L$4)/100*H546,1)</f>
        <v>24</v>
      </c>
      <c r="J546" s="86" t="s">
        <v>174</v>
      </c>
      <c r="K546" s="181" t="n">
        <v>50</v>
      </c>
      <c r="L546" s="114"/>
      <c r="M546" s="49" t="n">
        <f aca="false">L546*I546</f>
        <v>0</v>
      </c>
      <c r="N546" s="51" t="n">
        <f aca="false">L546*3.1/50</f>
        <v>0</v>
      </c>
      <c r="O546" s="51" t="n">
        <f aca="false">TRUNC(L546/K546,0)*K546</f>
        <v>0</v>
      </c>
      <c r="P546" s="52" t="n">
        <f aca="false">L546-O546</f>
        <v>0</v>
      </c>
      <c r="R546" s="231"/>
    </row>
    <row r="547" s="1" customFormat="true" ht="81" hidden="false" customHeight="true" outlineLevel="0" collapsed="false">
      <c r="A547" s="82" t="n">
        <f aca="false">A546+1</f>
        <v>74</v>
      </c>
      <c r="B547" s="75" t="s">
        <v>601</v>
      </c>
      <c r="C547" s="148"/>
      <c r="D547" s="60" t="s">
        <v>685</v>
      </c>
      <c r="E547" s="187"/>
      <c r="F547" s="62" t="s">
        <v>683</v>
      </c>
      <c r="G547" s="221" t="s">
        <v>686</v>
      </c>
      <c r="H547" s="64" t="n">
        <v>48</v>
      </c>
      <c r="I547" s="65" t="n">
        <f aca="false">ROUND((100-$L$4)/100*H547,1)</f>
        <v>24</v>
      </c>
      <c r="J547" s="86" t="s">
        <v>174</v>
      </c>
      <c r="K547" s="181" t="n">
        <v>50</v>
      </c>
      <c r="L547" s="114"/>
      <c r="M547" s="49" t="n">
        <f aca="false">L547*I547</f>
        <v>0</v>
      </c>
      <c r="N547" s="51" t="n">
        <f aca="false">L547*3.1/50</f>
        <v>0</v>
      </c>
      <c r="O547" s="51" t="n">
        <f aca="false">TRUNC(L547/K547,0)*K547</f>
        <v>0</v>
      </c>
      <c r="P547" s="52" t="n">
        <f aca="false">L547-O547</f>
        <v>0</v>
      </c>
      <c r="R547" s="140"/>
    </row>
    <row r="548" s="132" customFormat="true" ht="81" hidden="false" customHeight="true" outlineLevel="0" collapsed="false">
      <c r="A548" s="82" t="n">
        <f aca="false">A547+1</f>
        <v>75</v>
      </c>
      <c r="B548" s="75" t="s">
        <v>601</v>
      </c>
      <c r="C548" s="148"/>
      <c r="D548" s="60" t="s">
        <v>687</v>
      </c>
      <c r="E548" s="123"/>
      <c r="F548" s="62" t="s">
        <v>683</v>
      </c>
      <c r="G548" s="221" t="s">
        <v>688</v>
      </c>
      <c r="H548" s="64" t="n">
        <v>48</v>
      </c>
      <c r="I548" s="65" t="n">
        <f aca="false">ROUND((100-$L$4)/100*H548,1)</f>
        <v>24</v>
      </c>
      <c r="J548" s="86" t="s">
        <v>174</v>
      </c>
      <c r="K548" s="181" t="n">
        <v>50</v>
      </c>
      <c r="L548" s="114"/>
      <c r="M548" s="49" t="n">
        <f aca="false">L548*I548</f>
        <v>0</v>
      </c>
      <c r="N548" s="51" t="n">
        <f aca="false">L548*3.1/50</f>
        <v>0</v>
      </c>
      <c r="O548" s="51" t="n">
        <f aca="false">TRUNC(L548/K548,0)*K548</f>
        <v>0</v>
      </c>
      <c r="P548" s="52" t="n">
        <f aca="false">L548-O548</f>
        <v>0</v>
      </c>
      <c r="R548" s="146"/>
    </row>
    <row r="549" s="1" customFormat="true" ht="80.25" hidden="false" customHeight="true" outlineLevel="0" collapsed="false">
      <c r="A549" s="232" t="n">
        <f aca="false">A548+1</f>
        <v>76</v>
      </c>
      <c r="B549" s="233" t="s">
        <v>601</v>
      </c>
      <c r="C549" s="234"/>
      <c r="D549" s="235" t="s">
        <v>689</v>
      </c>
      <c r="E549" s="236"/>
      <c r="F549" s="237" t="s">
        <v>683</v>
      </c>
      <c r="G549" s="238" t="s">
        <v>690</v>
      </c>
      <c r="H549" s="239" t="n">
        <v>48</v>
      </c>
      <c r="I549" s="240" t="n">
        <f aca="false">ROUND((100-$L$4)/100*H549,1)</f>
        <v>24</v>
      </c>
      <c r="J549" s="241" t="s">
        <v>174</v>
      </c>
      <c r="K549" s="242" t="n">
        <v>50</v>
      </c>
      <c r="L549" s="243"/>
      <c r="M549" s="244" t="n">
        <f aca="false">L549*I549</f>
        <v>0</v>
      </c>
      <c r="N549" s="130" t="n">
        <f aca="false">L549*3.1/50</f>
        <v>0</v>
      </c>
      <c r="O549" s="51" t="n">
        <f aca="false">TRUNC(L549/K549,0)*K549</f>
        <v>0</v>
      </c>
      <c r="P549" s="52" t="n">
        <f aca="false">L549-O549</f>
        <v>0</v>
      </c>
      <c r="R549" s="146"/>
    </row>
    <row r="550" s="1" customFormat="true" ht="70.5" hidden="false" customHeight="true" outlineLevel="0" collapsed="false">
      <c r="A550" s="245"/>
      <c r="B550" s="246"/>
      <c r="C550" s="247"/>
      <c r="D550" s="248" t="s">
        <v>691</v>
      </c>
      <c r="E550" s="248"/>
      <c r="F550" s="248"/>
      <c r="G550" s="249" t="s">
        <v>692</v>
      </c>
      <c r="H550" s="249"/>
      <c r="I550" s="249"/>
      <c r="J550" s="249"/>
      <c r="K550" s="249"/>
      <c r="L550" s="250"/>
      <c r="M550" s="251"/>
      <c r="N550" s="252"/>
      <c r="O550" s="162"/>
      <c r="P550" s="145"/>
      <c r="Q550" s="253"/>
      <c r="R550" s="146"/>
      <c r="S550" s="146"/>
    </row>
    <row r="551" s="1" customFormat="true" ht="81" hidden="false" customHeight="true" outlineLevel="0" collapsed="false">
      <c r="A551" s="192" t="n">
        <f aca="false">A512+1</f>
        <v>25</v>
      </c>
      <c r="B551" s="193" t="s">
        <v>601</v>
      </c>
      <c r="C551" s="148"/>
      <c r="D551" s="254" t="s">
        <v>693</v>
      </c>
      <c r="E551" s="255"/>
      <c r="F551" s="256" t="s">
        <v>694</v>
      </c>
      <c r="G551" s="257" t="s">
        <v>695</v>
      </c>
      <c r="H551" s="226" t="n">
        <v>11.3</v>
      </c>
      <c r="I551" s="258" t="n">
        <f aca="false">ROUND((100-$L$4)/100*H551,1)</f>
        <v>5.7</v>
      </c>
      <c r="J551" s="259" t="s">
        <v>104</v>
      </c>
      <c r="K551" s="228" t="n">
        <v>50</v>
      </c>
      <c r="L551" s="114"/>
      <c r="M551" s="229" t="n">
        <f aca="false">L551*I551</f>
        <v>0</v>
      </c>
      <c r="N551" s="151" t="n">
        <f aca="false">L551*3.1/50</f>
        <v>0</v>
      </c>
      <c r="O551" s="51" t="n">
        <f aca="false">TRUNC(L551/K551,0)*K551</f>
        <v>0</v>
      </c>
      <c r="P551" s="260" t="n">
        <f aca="false">L551-O551</f>
        <v>0</v>
      </c>
      <c r="Q551" s="146"/>
      <c r="R551" s="146"/>
      <c r="S551" s="146"/>
    </row>
    <row r="552" s="1" customFormat="true" ht="81" hidden="false" customHeight="true" outlineLevel="0" collapsed="false">
      <c r="A552" s="82" t="n">
        <f aca="false">A551+1</f>
        <v>26</v>
      </c>
      <c r="B552" s="75" t="s">
        <v>601</v>
      </c>
      <c r="C552" s="148"/>
      <c r="D552" s="60" t="s">
        <v>696</v>
      </c>
      <c r="E552" s="255"/>
      <c r="F552" s="62" t="s">
        <v>652</v>
      </c>
      <c r="G552" s="221" t="s">
        <v>697</v>
      </c>
      <c r="H552" s="64" t="n">
        <v>11.3</v>
      </c>
      <c r="I552" s="65" t="n">
        <f aca="false">ROUND((100-$L$4)/100*H552,1)</f>
        <v>5.7</v>
      </c>
      <c r="J552" s="86" t="s">
        <v>104</v>
      </c>
      <c r="K552" s="181" t="n">
        <v>50</v>
      </c>
      <c r="L552" s="114"/>
      <c r="M552" s="49" t="n">
        <f aca="false">L552*I552</f>
        <v>0</v>
      </c>
      <c r="N552" s="151" t="n">
        <f aca="false">L552*3.1/50</f>
        <v>0</v>
      </c>
      <c r="O552" s="261" t="n">
        <f aca="false">TRUNC(L552/K552,0)*K552</f>
        <v>0</v>
      </c>
      <c r="P552" s="52" t="n">
        <f aca="false">L552-O552</f>
        <v>0</v>
      </c>
      <c r="R552" s="146"/>
      <c r="S552" s="146"/>
    </row>
    <row r="553" s="1" customFormat="true" ht="81" hidden="false" customHeight="true" outlineLevel="0" collapsed="false">
      <c r="A553" s="82" t="n">
        <f aca="false">A552+1</f>
        <v>27</v>
      </c>
      <c r="B553" s="75" t="s">
        <v>601</v>
      </c>
      <c r="C553" s="148"/>
      <c r="D553" s="60" t="s">
        <v>698</v>
      </c>
      <c r="E553" s="180"/>
      <c r="F553" s="62" t="s">
        <v>694</v>
      </c>
      <c r="G553" s="221" t="s">
        <v>699</v>
      </c>
      <c r="H553" s="64" t="n">
        <v>11.3</v>
      </c>
      <c r="I553" s="65" t="n">
        <f aca="false">ROUND((100-$L$4)/100*H553,1)</f>
        <v>5.7</v>
      </c>
      <c r="J553" s="86" t="s">
        <v>104</v>
      </c>
      <c r="K553" s="181" t="n">
        <v>50</v>
      </c>
      <c r="L553" s="114"/>
      <c r="M553" s="49" t="n">
        <f aca="false">L553*I553</f>
        <v>0</v>
      </c>
      <c r="N553" s="151" t="n">
        <f aca="false">L553*3.1/50</f>
        <v>0</v>
      </c>
      <c r="O553" s="262" t="n">
        <f aca="false">TRUNC(L553/K553,0)*K553</f>
        <v>0</v>
      </c>
      <c r="P553" s="52" t="n">
        <f aca="false">L553-O553</f>
        <v>0</v>
      </c>
      <c r="Q553" s="146"/>
      <c r="R553" s="146"/>
      <c r="S553" s="146"/>
    </row>
    <row r="554" s="1" customFormat="true" ht="81" hidden="false" customHeight="true" outlineLevel="0" collapsed="false">
      <c r="A554" s="82" t="n">
        <f aca="false">A553+1</f>
        <v>28</v>
      </c>
      <c r="B554" s="75" t="s">
        <v>601</v>
      </c>
      <c r="C554" s="148"/>
      <c r="D554" s="60" t="s">
        <v>700</v>
      </c>
      <c r="E554" s="180"/>
      <c r="F554" s="62" t="s">
        <v>694</v>
      </c>
      <c r="G554" s="221" t="s">
        <v>701</v>
      </c>
      <c r="H554" s="64" t="n">
        <v>11.3</v>
      </c>
      <c r="I554" s="65" t="n">
        <f aca="false">ROUND((100-$L$4)/100*H554,1)</f>
        <v>5.7</v>
      </c>
      <c r="J554" s="86" t="s">
        <v>104</v>
      </c>
      <c r="K554" s="181" t="n">
        <v>50</v>
      </c>
      <c r="L554" s="114"/>
      <c r="M554" s="49" t="n">
        <f aca="false">L554*I554</f>
        <v>0</v>
      </c>
      <c r="N554" s="151" t="n">
        <f aca="false">L554*3.1/50</f>
        <v>0</v>
      </c>
      <c r="O554" s="145" t="n">
        <f aca="false">TRUNC(L554/K554,0)*K554</f>
        <v>0</v>
      </c>
      <c r="P554" s="52" t="n">
        <f aca="false">L554-O554</f>
        <v>0</v>
      </c>
      <c r="Q554" s="146"/>
      <c r="R554" s="146"/>
      <c r="S554" s="146"/>
      <c r="V554" s="146"/>
    </row>
    <row r="555" s="1" customFormat="true" ht="81" hidden="false" customHeight="true" outlineLevel="0" collapsed="false">
      <c r="A555" s="82" t="n">
        <f aca="false">A554+1</f>
        <v>29</v>
      </c>
      <c r="B555" s="75" t="s">
        <v>601</v>
      </c>
      <c r="C555" s="148"/>
      <c r="D555" s="60" t="s">
        <v>702</v>
      </c>
      <c r="E555" s="187"/>
      <c r="F555" s="62" t="s">
        <v>652</v>
      </c>
      <c r="G555" s="221" t="s">
        <v>703</v>
      </c>
      <c r="H555" s="64" t="n">
        <v>11.3</v>
      </c>
      <c r="I555" s="65" t="n">
        <f aca="false">ROUND((100-$L$4)/100*H555,1)</f>
        <v>5.7</v>
      </c>
      <c r="J555" s="86" t="s">
        <v>104</v>
      </c>
      <c r="K555" s="181" t="n">
        <v>50</v>
      </c>
      <c r="L555" s="114"/>
      <c r="M555" s="49" t="n">
        <f aca="false">L555*I555</f>
        <v>0</v>
      </c>
      <c r="N555" s="151" t="n">
        <f aca="false">L555*3.1/50</f>
        <v>0</v>
      </c>
      <c r="O555" s="145" t="n">
        <f aca="false">TRUNC(L555/K555,0)*K555</f>
        <v>0</v>
      </c>
      <c r="P555" s="52" t="n">
        <f aca="false">L555-O555</f>
        <v>0</v>
      </c>
      <c r="R555" s="146"/>
      <c r="S555" s="146"/>
    </row>
    <row r="556" s="1" customFormat="true" ht="81" hidden="false" customHeight="true" outlineLevel="0" collapsed="false">
      <c r="A556" s="82" t="n">
        <f aca="false">A555+1</f>
        <v>30</v>
      </c>
      <c r="B556" s="75" t="s">
        <v>601</v>
      </c>
      <c r="C556" s="148"/>
      <c r="D556" s="60" t="s">
        <v>704</v>
      </c>
      <c r="E556" s="180"/>
      <c r="F556" s="62" t="s">
        <v>694</v>
      </c>
      <c r="G556" s="221" t="s">
        <v>705</v>
      </c>
      <c r="H556" s="64" t="n">
        <v>11.3</v>
      </c>
      <c r="I556" s="65" t="n">
        <f aca="false">ROUND((100-$L$4)/100*H556,1)</f>
        <v>5.7</v>
      </c>
      <c r="J556" s="86" t="s">
        <v>104</v>
      </c>
      <c r="K556" s="181" t="n">
        <v>50</v>
      </c>
      <c r="L556" s="114"/>
      <c r="M556" s="49" t="n">
        <f aca="false">L556*I556</f>
        <v>0</v>
      </c>
      <c r="N556" s="151" t="n">
        <f aca="false">L556*3.1/50</f>
        <v>0</v>
      </c>
      <c r="O556" s="262" t="n">
        <f aca="false">TRUNC(L556/K556,0)*K556</f>
        <v>0</v>
      </c>
      <c r="P556" s="52" t="n">
        <f aca="false">L556-O556</f>
        <v>0</v>
      </c>
      <c r="Q556" s="146"/>
      <c r="R556" s="146"/>
    </row>
    <row r="557" s="1" customFormat="true" ht="81" hidden="false" customHeight="true" outlineLevel="0" collapsed="false">
      <c r="A557" s="82" t="n">
        <f aca="false">A556+1</f>
        <v>31</v>
      </c>
      <c r="B557" s="75" t="s">
        <v>601</v>
      </c>
      <c r="C557" s="148"/>
      <c r="D557" s="60" t="s">
        <v>706</v>
      </c>
      <c r="E557" s="187"/>
      <c r="F557" s="62" t="s">
        <v>652</v>
      </c>
      <c r="G557" s="221" t="s">
        <v>707</v>
      </c>
      <c r="H557" s="64" t="n">
        <v>11.3</v>
      </c>
      <c r="I557" s="65" t="n">
        <f aca="false">ROUND((100-$L$4)/100*H557,1)</f>
        <v>5.7</v>
      </c>
      <c r="J557" s="86" t="s">
        <v>104</v>
      </c>
      <c r="K557" s="181" t="n">
        <v>50</v>
      </c>
      <c r="L557" s="114"/>
      <c r="M557" s="49" t="n">
        <f aca="false">L557*I557</f>
        <v>0</v>
      </c>
      <c r="N557" s="151" t="n">
        <f aca="false">L557*3.1/50</f>
        <v>0</v>
      </c>
      <c r="O557" s="262" t="n">
        <f aca="false">TRUNC(L557/K557,0)*K557</f>
        <v>0</v>
      </c>
      <c r="P557" s="52" t="n">
        <f aca="false">L557-O557</f>
        <v>0</v>
      </c>
      <c r="Q557" s="263"/>
      <c r="R557" s="146"/>
    </row>
    <row r="558" s="1" customFormat="true" ht="81" hidden="false" customHeight="true" outlineLevel="0" collapsed="false">
      <c r="A558" s="82" t="n">
        <f aca="false">A557+1</f>
        <v>32</v>
      </c>
      <c r="B558" s="75" t="s">
        <v>601</v>
      </c>
      <c r="C558" s="148"/>
      <c r="D558" s="60" t="s">
        <v>708</v>
      </c>
      <c r="E558" s="180"/>
      <c r="F558" s="62" t="s">
        <v>694</v>
      </c>
      <c r="G558" s="221" t="s">
        <v>709</v>
      </c>
      <c r="H558" s="64" t="n">
        <v>11.3</v>
      </c>
      <c r="I558" s="65" t="n">
        <f aca="false">ROUND((100-$L$4)/100*H558,1)</f>
        <v>5.7</v>
      </c>
      <c r="J558" s="86" t="s">
        <v>104</v>
      </c>
      <c r="K558" s="181" t="n">
        <v>50</v>
      </c>
      <c r="L558" s="114"/>
      <c r="M558" s="49" t="n">
        <f aca="false">L558*I558</f>
        <v>0</v>
      </c>
      <c r="N558" s="151" t="n">
        <f aca="false">L558*3.1/50</f>
        <v>0</v>
      </c>
      <c r="O558" s="262" t="n">
        <f aca="false">TRUNC(L558/K558,0)*K558</f>
        <v>0</v>
      </c>
      <c r="P558" s="52" t="n">
        <f aca="false">L558-O558</f>
        <v>0</v>
      </c>
      <c r="Q558" s="146"/>
      <c r="R558" s="146"/>
    </row>
    <row r="559" s="1" customFormat="true" ht="81" hidden="false" customHeight="true" outlineLevel="0" collapsed="false">
      <c r="A559" s="82" t="n">
        <f aca="false">A558+1</f>
        <v>33</v>
      </c>
      <c r="B559" s="75" t="s">
        <v>601</v>
      </c>
      <c r="C559" s="148"/>
      <c r="D559" s="60" t="s">
        <v>710</v>
      </c>
      <c r="E559" s="180"/>
      <c r="F559" s="62" t="s">
        <v>694</v>
      </c>
      <c r="G559" s="221" t="s">
        <v>711</v>
      </c>
      <c r="H559" s="64" t="n">
        <v>11.3</v>
      </c>
      <c r="I559" s="65" t="n">
        <f aca="false">ROUND((100-$L$4)/100*H559,1)</f>
        <v>5.7</v>
      </c>
      <c r="J559" s="86" t="s">
        <v>104</v>
      </c>
      <c r="K559" s="181" t="n">
        <v>50</v>
      </c>
      <c r="L559" s="114"/>
      <c r="M559" s="49" t="n">
        <f aca="false">L559*I559</f>
        <v>0</v>
      </c>
      <c r="N559" s="151" t="n">
        <f aca="false">L559*3.1/50</f>
        <v>0</v>
      </c>
      <c r="O559" s="262" t="n">
        <f aca="false">TRUNC(L559/K559,0)*K559</f>
        <v>0</v>
      </c>
      <c r="P559" s="52" t="n">
        <f aca="false">L559-O559</f>
        <v>0</v>
      </c>
      <c r="Q559" s="146"/>
      <c r="R559" s="146"/>
    </row>
    <row r="560" s="1" customFormat="true" ht="81" hidden="false" customHeight="true" outlineLevel="0" collapsed="false">
      <c r="A560" s="82" t="n">
        <f aca="false">A559+1</f>
        <v>34</v>
      </c>
      <c r="B560" s="75" t="s">
        <v>601</v>
      </c>
      <c r="C560" s="148"/>
      <c r="D560" s="60" t="s">
        <v>712</v>
      </c>
      <c r="E560" s="187"/>
      <c r="F560" s="62" t="s">
        <v>694</v>
      </c>
      <c r="G560" s="221" t="s">
        <v>713</v>
      </c>
      <c r="H560" s="64" t="n">
        <v>11.3</v>
      </c>
      <c r="I560" s="65" t="n">
        <f aca="false">ROUND((100-$L$4)/100*H560,1)</f>
        <v>5.7</v>
      </c>
      <c r="J560" s="86" t="s">
        <v>104</v>
      </c>
      <c r="K560" s="181" t="n">
        <v>50</v>
      </c>
      <c r="L560" s="114"/>
      <c r="M560" s="49" t="n">
        <f aca="false">L560*I560</f>
        <v>0</v>
      </c>
      <c r="N560" s="151" t="n">
        <f aca="false">L560*3.1/50</f>
        <v>0</v>
      </c>
      <c r="O560" s="262" t="n">
        <f aca="false">TRUNC(L560/K560,0)*K560</f>
        <v>0</v>
      </c>
      <c r="P560" s="52" t="n">
        <f aca="false">L560-O560</f>
        <v>0</v>
      </c>
      <c r="Q560" s="146"/>
      <c r="R560" s="146"/>
    </row>
    <row r="561" s="1" customFormat="true" ht="81" hidden="false" customHeight="true" outlineLevel="0" collapsed="false">
      <c r="A561" s="82" t="n">
        <f aca="false">A560+1</f>
        <v>35</v>
      </c>
      <c r="B561" s="75" t="s">
        <v>601</v>
      </c>
      <c r="C561" s="148"/>
      <c r="D561" s="60" t="s">
        <v>714</v>
      </c>
      <c r="E561" s="180"/>
      <c r="F561" s="62" t="s">
        <v>694</v>
      </c>
      <c r="G561" s="221" t="s">
        <v>715</v>
      </c>
      <c r="H561" s="64" t="n">
        <v>11.3</v>
      </c>
      <c r="I561" s="65" t="n">
        <f aca="false">ROUND((100-$L$4)/100*H561,1)</f>
        <v>5.7</v>
      </c>
      <c r="J561" s="86" t="s">
        <v>104</v>
      </c>
      <c r="K561" s="181" t="n">
        <v>50</v>
      </c>
      <c r="L561" s="114"/>
      <c r="M561" s="49" t="n">
        <f aca="false">L561*I561</f>
        <v>0</v>
      </c>
      <c r="N561" s="151" t="n">
        <f aca="false">L561*3.1/50</f>
        <v>0</v>
      </c>
      <c r="O561" s="262" t="n">
        <f aca="false">TRUNC(L561/K561,0)*K561</f>
        <v>0</v>
      </c>
      <c r="P561" s="52" t="n">
        <f aca="false">L561-O561</f>
        <v>0</v>
      </c>
      <c r="Q561" s="146"/>
      <c r="R561" s="146"/>
    </row>
    <row r="562" s="1" customFormat="true" ht="81" hidden="false" customHeight="true" outlineLevel="0" collapsed="false">
      <c r="A562" s="82" t="n">
        <f aca="false">A561+1</f>
        <v>36</v>
      </c>
      <c r="B562" s="75" t="s">
        <v>601</v>
      </c>
      <c r="C562" s="148"/>
      <c r="D562" s="60" t="s">
        <v>716</v>
      </c>
      <c r="E562" s="187"/>
      <c r="F562" s="62" t="s">
        <v>694</v>
      </c>
      <c r="G562" s="221" t="s">
        <v>717</v>
      </c>
      <c r="H562" s="64" t="n">
        <v>11.3</v>
      </c>
      <c r="I562" s="65" t="n">
        <f aca="false">ROUND((100-$L$4)/100*H562,1)</f>
        <v>5.7</v>
      </c>
      <c r="J562" s="86" t="s">
        <v>104</v>
      </c>
      <c r="K562" s="181" t="n">
        <v>50</v>
      </c>
      <c r="L562" s="114"/>
      <c r="M562" s="49" t="n">
        <f aca="false">L562*I562</f>
        <v>0</v>
      </c>
      <c r="N562" s="151" t="n">
        <f aca="false">L562*3.1/50</f>
        <v>0</v>
      </c>
      <c r="O562" s="262" t="n">
        <f aca="false">TRUNC(L562/K562,0)*K562</f>
        <v>0</v>
      </c>
      <c r="P562" s="52" t="n">
        <f aca="false">L562-O562</f>
        <v>0</v>
      </c>
      <c r="Q562" s="146"/>
      <c r="R562" s="146"/>
    </row>
    <row r="563" s="1" customFormat="true" ht="81" hidden="false" customHeight="true" outlineLevel="0" collapsed="false">
      <c r="A563" s="82" t="n">
        <f aca="false">A562+1</f>
        <v>37</v>
      </c>
      <c r="B563" s="75" t="s">
        <v>601</v>
      </c>
      <c r="C563" s="148"/>
      <c r="D563" s="60" t="s">
        <v>718</v>
      </c>
      <c r="E563" s="180"/>
      <c r="F563" s="62" t="s">
        <v>694</v>
      </c>
      <c r="G563" s="221" t="s">
        <v>719</v>
      </c>
      <c r="H563" s="64" t="n">
        <v>11.3</v>
      </c>
      <c r="I563" s="65" t="n">
        <f aca="false">ROUND((100-$L$4)/100*H563,1)</f>
        <v>5.7</v>
      </c>
      <c r="J563" s="86" t="s">
        <v>104</v>
      </c>
      <c r="K563" s="181" t="n">
        <v>50</v>
      </c>
      <c r="L563" s="114"/>
      <c r="M563" s="49" t="n">
        <f aca="false">L563*I563</f>
        <v>0</v>
      </c>
      <c r="N563" s="151" t="n">
        <f aca="false">L563*3.1/50</f>
        <v>0</v>
      </c>
      <c r="O563" s="262" t="n">
        <f aca="false">TRUNC(L563/K563,0)*K563</f>
        <v>0</v>
      </c>
      <c r="P563" s="52" t="n">
        <f aca="false">L563-O563</f>
        <v>0</v>
      </c>
      <c r="Q563" s="146"/>
      <c r="R563" s="146"/>
    </row>
    <row r="564" s="1" customFormat="true" ht="81" hidden="false" customHeight="true" outlineLevel="0" collapsed="false">
      <c r="A564" s="82" t="n">
        <f aca="false">A563+1</f>
        <v>38</v>
      </c>
      <c r="B564" s="75" t="s">
        <v>601</v>
      </c>
      <c r="C564" s="148"/>
      <c r="D564" s="60" t="s">
        <v>720</v>
      </c>
      <c r="E564" s="187"/>
      <c r="F564" s="62" t="s">
        <v>694</v>
      </c>
      <c r="G564" s="221" t="s">
        <v>721</v>
      </c>
      <c r="H564" s="64" t="n">
        <v>11.3</v>
      </c>
      <c r="I564" s="65" t="n">
        <f aca="false">ROUND((100-$L$4)/100*H564,1)</f>
        <v>5.7</v>
      </c>
      <c r="J564" s="86" t="s">
        <v>104</v>
      </c>
      <c r="K564" s="181" t="n">
        <v>50</v>
      </c>
      <c r="L564" s="114"/>
      <c r="M564" s="49" t="n">
        <f aca="false">L564*I564</f>
        <v>0</v>
      </c>
      <c r="N564" s="151" t="n">
        <f aca="false">L564*3.1/50</f>
        <v>0</v>
      </c>
      <c r="O564" s="262" t="n">
        <f aca="false">TRUNC(L564/K564,0)*K564</f>
        <v>0</v>
      </c>
      <c r="P564" s="52" t="n">
        <f aca="false">L564-O564</f>
        <v>0</v>
      </c>
      <c r="Q564" s="146"/>
      <c r="R564" s="146"/>
    </row>
    <row r="565" s="1" customFormat="true" ht="81" hidden="false" customHeight="true" outlineLevel="0" collapsed="false">
      <c r="A565" s="264" t="n">
        <f aca="false">A564+1</f>
        <v>39</v>
      </c>
      <c r="B565" s="265" t="s">
        <v>601</v>
      </c>
      <c r="C565" s="222"/>
      <c r="D565" s="266" t="s">
        <v>722</v>
      </c>
      <c r="E565" s="267"/>
      <c r="F565" s="237" t="s">
        <v>694</v>
      </c>
      <c r="G565" s="238" t="s">
        <v>723</v>
      </c>
      <c r="H565" s="239" t="n">
        <v>11.3</v>
      </c>
      <c r="I565" s="240" t="n">
        <f aca="false">ROUND((100-$L$4)/100*H565,1)</f>
        <v>5.7</v>
      </c>
      <c r="J565" s="268" t="s">
        <v>104</v>
      </c>
      <c r="K565" s="242" t="n">
        <v>50</v>
      </c>
      <c r="L565" s="243"/>
      <c r="M565" s="244" t="n">
        <f aca="false">L565*I565</f>
        <v>0</v>
      </c>
      <c r="N565" s="269" t="n">
        <f aca="false">L565*3.1/50</f>
        <v>0</v>
      </c>
      <c r="O565" s="95" t="n">
        <f aca="false">TRUNC(L565/K565,0)*K565</f>
        <v>0</v>
      </c>
      <c r="P565" s="52" t="n">
        <f aca="false">L565-O565</f>
        <v>0</v>
      </c>
      <c r="R565" s="270"/>
    </row>
    <row r="566" s="1" customFormat="true" ht="49.5" hidden="false" customHeight="true" outlineLevel="0" collapsed="false">
      <c r="A566" s="164" t="s">
        <v>724</v>
      </c>
      <c r="B566" s="164"/>
      <c r="C566" s="164"/>
      <c r="D566" s="164"/>
      <c r="E566" s="184"/>
      <c r="F566" s="271"/>
      <c r="G566" s="271"/>
      <c r="H566" s="271"/>
      <c r="I566" s="271"/>
      <c r="J566" s="271"/>
      <c r="K566" s="271"/>
      <c r="L566" s="216"/>
      <c r="M566" s="229"/>
      <c r="N566" s="272"/>
      <c r="O566" s="95"/>
      <c r="P566" s="52"/>
      <c r="R566" s="272"/>
    </row>
    <row r="567" s="1" customFormat="true" ht="111.75" hidden="false" customHeight="true" outlineLevel="0" collapsed="false">
      <c r="A567" s="82" t="n">
        <v>1</v>
      </c>
      <c r="B567" s="75"/>
      <c r="C567" s="169" t="s">
        <v>189</v>
      </c>
      <c r="D567" s="273" t="s">
        <v>725</v>
      </c>
      <c r="E567" s="123"/>
      <c r="F567" s="62"/>
      <c r="G567" s="221" t="s">
        <v>726</v>
      </c>
      <c r="H567" s="64" t="n">
        <v>75</v>
      </c>
      <c r="I567" s="65" t="n">
        <f aca="false">ROUND((100-$L$4)/100*H567,1)</f>
        <v>37.5</v>
      </c>
      <c r="J567" s="274" t="n">
        <v>2024</v>
      </c>
      <c r="K567" s="67" t="n">
        <v>50</v>
      </c>
      <c r="L567" s="114"/>
      <c r="M567" s="49" t="n">
        <f aca="false">L567*I567</f>
        <v>0</v>
      </c>
      <c r="N567" s="51" t="n">
        <f aca="false">L567*4.5/50</f>
        <v>0</v>
      </c>
      <c r="O567" s="51" t="n">
        <f aca="false">TRUNC(L567/K567,0)*K567</f>
        <v>0</v>
      </c>
      <c r="P567" s="52" t="n">
        <f aca="false">L567-O567</f>
        <v>0</v>
      </c>
      <c r="R567" s="51"/>
    </row>
    <row r="568" s="1" customFormat="true" ht="111.75" hidden="false" customHeight="true" outlineLevel="0" collapsed="false">
      <c r="A568" s="82" t="n">
        <f aca="false">A567+1</f>
        <v>2</v>
      </c>
      <c r="B568" s="75"/>
      <c r="C568" s="169" t="s">
        <v>189</v>
      </c>
      <c r="D568" s="273" t="s">
        <v>727</v>
      </c>
      <c r="E568" s="123"/>
      <c r="F568" s="62" t="s">
        <v>728</v>
      </c>
      <c r="G568" s="63" t="n">
        <v>9785912823183</v>
      </c>
      <c r="H568" s="64" t="n">
        <v>75</v>
      </c>
      <c r="I568" s="65" t="n">
        <f aca="false">ROUND((100-$L$4)/100*H568,1)</f>
        <v>37.5</v>
      </c>
      <c r="J568" s="274" t="n">
        <v>2020</v>
      </c>
      <c r="K568" s="67" t="n">
        <v>50</v>
      </c>
      <c r="L568" s="114"/>
      <c r="M568" s="49" t="n">
        <f aca="false">L568*I568</f>
        <v>0</v>
      </c>
      <c r="N568" s="51" t="n">
        <f aca="false">L568*4.5/50</f>
        <v>0</v>
      </c>
      <c r="O568" s="51" t="n">
        <f aca="false">TRUNC(L568/K568,0)*K568</f>
        <v>0</v>
      </c>
      <c r="P568" s="52" t="n">
        <f aca="false">L568-O568</f>
        <v>0</v>
      </c>
      <c r="R568" s="51"/>
    </row>
    <row r="569" s="1" customFormat="true" ht="111.75" hidden="false" customHeight="true" outlineLevel="0" collapsed="false">
      <c r="A569" s="82" t="n">
        <f aca="false">A568+1</f>
        <v>3</v>
      </c>
      <c r="B569" s="75" t="s">
        <v>601</v>
      </c>
      <c r="C569" s="148"/>
      <c r="D569" s="273" t="s">
        <v>729</v>
      </c>
      <c r="E569" s="123"/>
      <c r="F569" s="62" t="s">
        <v>728</v>
      </c>
      <c r="G569" s="63" t="n">
        <v>9785912821448</v>
      </c>
      <c r="H569" s="64" t="n">
        <v>75</v>
      </c>
      <c r="I569" s="65" t="n">
        <f aca="false">ROUND((100-$L$4)/100*H569,1)</f>
        <v>37.5</v>
      </c>
      <c r="J569" s="83" t="s">
        <v>98</v>
      </c>
      <c r="K569" s="67" t="n">
        <v>50</v>
      </c>
      <c r="L569" s="114"/>
      <c r="M569" s="49" t="n">
        <f aca="false">L569*I569</f>
        <v>0</v>
      </c>
      <c r="N569" s="51" t="n">
        <f aca="false">L569*4.5/50</f>
        <v>0</v>
      </c>
      <c r="O569" s="51" t="n">
        <f aca="false">TRUNC(L569/K569,0)*K569</f>
        <v>0</v>
      </c>
      <c r="P569" s="52" t="n">
        <f aca="false">L569-O569</f>
        <v>0</v>
      </c>
      <c r="R569" s="51"/>
    </row>
    <row r="570" s="1" customFormat="true" ht="111.75" hidden="false" customHeight="true" outlineLevel="0" collapsed="false">
      <c r="A570" s="82" t="n">
        <f aca="false">A569+1</f>
        <v>4</v>
      </c>
      <c r="B570" s="75"/>
      <c r="C570" s="148"/>
      <c r="D570" s="273" t="s">
        <v>730</v>
      </c>
      <c r="E570" s="123"/>
      <c r="F570" s="62" t="s">
        <v>731</v>
      </c>
      <c r="G570" s="221" t="s">
        <v>732</v>
      </c>
      <c r="H570" s="64" t="n">
        <v>75</v>
      </c>
      <c r="I570" s="65" t="n">
        <f aca="false">ROUND((100-$L$4)/100*H570,1)</f>
        <v>37.5</v>
      </c>
      <c r="J570" s="83"/>
      <c r="K570" s="67" t="n">
        <v>50</v>
      </c>
      <c r="L570" s="114"/>
      <c r="M570" s="49" t="n">
        <f aca="false">L570*I570</f>
        <v>0</v>
      </c>
      <c r="N570" s="51" t="n">
        <f aca="false">L570*3.6/100</f>
        <v>0</v>
      </c>
      <c r="O570" s="51" t="n">
        <f aca="false">TRUNC(L570/K570,0)*K570</f>
        <v>0</v>
      </c>
      <c r="P570" s="52" t="n">
        <f aca="false">L570-O570</f>
        <v>0</v>
      </c>
      <c r="R570" s="51"/>
    </row>
    <row r="571" s="1" customFormat="true" ht="111.75" hidden="false" customHeight="true" outlineLevel="0" collapsed="false">
      <c r="A571" s="82" t="n">
        <f aca="false">A570+1</f>
        <v>5</v>
      </c>
      <c r="B571" s="75"/>
      <c r="C571" s="169" t="s">
        <v>189</v>
      </c>
      <c r="D571" s="273" t="s">
        <v>733</v>
      </c>
      <c r="E571" s="123"/>
      <c r="F571" s="62"/>
      <c r="G571" s="221" t="s">
        <v>734</v>
      </c>
      <c r="H571" s="64" t="n">
        <v>75</v>
      </c>
      <c r="I571" s="65" t="n">
        <f aca="false">ROUND((100-$L$4)/100*H571,1)</f>
        <v>37.5</v>
      </c>
      <c r="J571" s="83" t="s">
        <v>161</v>
      </c>
      <c r="K571" s="67" t="n">
        <v>50</v>
      </c>
      <c r="L571" s="114"/>
      <c r="M571" s="49" t="n">
        <f aca="false">L571*I571</f>
        <v>0</v>
      </c>
      <c r="N571" s="51" t="n">
        <f aca="false">L571*4.5/50</f>
        <v>0</v>
      </c>
      <c r="O571" s="51" t="n">
        <f aca="false">TRUNC(L571/K571,0)*K571</f>
        <v>0</v>
      </c>
      <c r="P571" s="52" t="n">
        <f aca="false">L571-O571</f>
        <v>0</v>
      </c>
      <c r="R571" s="51"/>
    </row>
    <row r="572" s="1" customFormat="true" ht="111.75" hidden="false" customHeight="true" outlineLevel="0" collapsed="false">
      <c r="A572" s="82" t="n">
        <f aca="false">A571+1</f>
        <v>6</v>
      </c>
      <c r="B572" s="75" t="s">
        <v>601</v>
      </c>
      <c r="C572" s="148"/>
      <c r="D572" s="273" t="s">
        <v>735</v>
      </c>
      <c r="E572" s="180"/>
      <c r="F572" s="62" t="s">
        <v>736</v>
      </c>
      <c r="G572" s="63" t="n">
        <v>9785912822971</v>
      </c>
      <c r="H572" s="64" t="n">
        <v>30</v>
      </c>
      <c r="I572" s="65" t="n">
        <f aca="false">ROUND((100-$L$4)/100*H572,1)</f>
        <v>15</v>
      </c>
      <c r="J572" s="274" t="n">
        <v>2017</v>
      </c>
      <c r="K572" s="67" t="n">
        <v>100</v>
      </c>
      <c r="L572" s="114"/>
      <c r="M572" s="49" t="n">
        <f aca="false">L572*I572</f>
        <v>0</v>
      </c>
      <c r="N572" s="51" t="n">
        <f aca="false">L572*3.6/100</f>
        <v>0</v>
      </c>
      <c r="O572" s="51" t="n">
        <f aca="false">TRUNC(L572/K572,0)*K572</f>
        <v>0</v>
      </c>
      <c r="P572" s="52" t="n">
        <f aca="false">L572-O572</f>
        <v>0</v>
      </c>
      <c r="R572" s="51"/>
    </row>
    <row r="573" s="1" customFormat="true" ht="111.75" hidden="false" customHeight="true" outlineLevel="0" collapsed="false">
      <c r="A573" s="82" t="n">
        <f aca="false">A572+1</f>
        <v>7</v>
      </c>
      <c r="B573" s="75" t="s">
        <v>601</v>
      </c>
      <c r="C573" s="148"/>
      <c r="D573" s="273" t="s">
        <v>737</v>
      </c>
      <c r="E573" s="123"/>
      <c r="F573" s="62" t="s">
        <v>736</v>
      </c>
      <c r="G573" s="221" t="s">
        <v>738</v>
      </c>
      <c r="H573" s="64" t="n">
        <v>30</v>
      </c>
      <c r="I573" s="65" t="n">
        <f aca="false">ROUND((100-$L$4)/100*H573,1)</f>
        <v>15</v>
      </c>
      <c r="J573" s="274" t="n">
        <v>2019</v>
      </c>
      <c r="K573" s="67" t="n">
        <v>100</v>
      </c>
      <c r="L573" s="114"/>
      <c r="M573" s="49" t="n">
        <f aca="false">L573*I573</f>
        <v>0</v>
      </c>
      <c r="N573" s="51" t="n">
        <f aca="false">L573*3.6/100</f>
        <v>0</v>
      </c>
      <c r="O573" s="51" t="n">
        <f aca="false">TRUNC(L573/K573,0)*K573</f>
        <v>0</v>
      </c>
      <c r="P573" s="52" t="n">
        <f aca="false">L573-O573</f>
        <v>0</v>
      </c>
      <c r="R573" s="51"/>
    </row>
    <row r="574" s="1" customFormat="true" ht="111.75" hidden="false" customHeight="true" outlineLevel="0" collapsed="false">
      <c r="A574" s="82" t="n">
        <f aca="false">A573+1</f>
        <v>8</v>
      </c>
      <c r="B574" s="75" t="s">
        <v>601</v>
      </c>
      <c r="C574" s="148"/>
      <c r="D574" s="273" t="s">
        <v>739</v>
      </c>
      <c r="E574" s="123"/>
      <c r="F574" s="62" t="s">
        <v>740</v>
      </c>
      <c r="G574" s="221" t="s">
        <v>741</v>
      </c>
      <c r="H574" s="64" t="n">
        <v>30</v>
      </c>
      <c r="I574" s="65" t="n">
        <f aca="false">ROUND((100-$L$4)/100*H574,1)</f>
        <v>15</v>
      </c>
      <c r="J574" s="274"/>
      <c r="K574" s="67" t="n">
        <v>100</v>
      </c>
      <c r="L574" s="114"/>
      <c r="M574" s="49" t="n">
        <f aca="false">L574*I574</f>
        <v>0</v>
      </c>
      <c r="N574" s="51" t="n">
        <f aca="false">L574*3.6/100</f>
        <v>0</v>
      </c>
      <c r="O574" s="51" t="n">
        <f aca="false">TRUNC(L574/K574,0)*K574</f>
        <v>0</v>
      </c>
      <c r="P574" s="52" t="n">
        <f aca="false">L574-O574</f>
        <v>0</v>
      </c>
      <c r="R574" s="51"/>
    </row>
    <row r="575" s="1" customFormat="true" ht="111.75" hidden="false" customHeight="true" outlineLevel="0" collapsed="false">
      <c r="A575" s="82" t="n">
        <f aca="false">A574+1</f>
        <v>9</v>
      </c>
      <c r="B575" s="75" t="s">
        <v>601</v>
      </c>
      <c r="C575" s="169" t="s">
        <v>189</v>
      </c>
      <c r="D575" s="273" t="s">
        <v>742</v>
      </c>
      <c r="E575" s="123"/>
      <c r="F575" s="62" t="s">
        <v>743</v>
      </c>
      <c r="G575" s="63" t="n">
        <v>9785912825163</v>
      </c>
      <c r="H575" s="64" t="n">
        <v>30</v>
      </c>
      <c r="I575" s="65" t="n">
        <f aca="false">ROUND((100-$L$4)/100*H575,1)</f>
        <v>15</v>
      </c>
      <c r="J575" s="83" t="s">
        <v>199</v>
      </c>
      <c r="K575" s="67" t="n">
        <v>100</v>
      </c>
      <c r="L575" s="114"/>
      <c r="M575" s="49" t="n">
        <f aca="false">L575*I575</f>
        <v>0</v>
      </c>
      <c r="N575" s="51" t="n">
        <f aca="false">L575*3.6/100</f>
        <v>0</v>
      </c>
      <c r="O575" s="51" t="n">
        <f aca="false">TRUNC(L575/K575,0)*K575</f>
        <v>0</v>
      </c>
      <c r="P575" s="52" t="n">
        <f aca="false">L575-O575</f>
        <v>0</v>
      </c>
      <c r="R575" s="51"/>
    </row>
    <row r="576" s="1" customFormat="true" ht="111.75" hidden="false" customHeight="true" outlineLevel="0" collapsed="false">
      <c r="A576" s="82" t="n">
        <f aca="false">A575+1</f>
        <v>10</v>
      </c>
      <c r="B576" s="75" t="s">
        <v>601</v>
      </c>
      <c r="C576" s="148"/>
      <c r="D576" s="273" t="s">
        <v>744</v>
      </c>
      <c r="E576" s="123"/>
      <c r="F576" s="62" t="s">
        <v>736</v>
      </c>
      <c r="G576" s="63" t="n">
        <v>9785912821455</v>
      </c>
      <c r="H576" s="64" t="n">
        <v>30</v>
      </c>
      <c r="I576" s="65" t="n">
        <f aca="false">ROUND((100-$L$4)/100*H576,1)</f>
        <v>15</v>
      </c>
      <c r="J576" s="274" t="n">
        <v>2017</v>
      </c>
      <c r="K576" s="67" t="n">
        <v>100</v>
      </c>
      <c r="L576" s="114"/>
      <c r="M576" s="49" t="n">
        <f aca="false">L576*I576</f>
        <v>0</v>
      </c>
      <c r="N576" s="51" t="n">
        <f aca="false">L576*3.6/100</f>
        <v>0</v>
      </c>
      <c r="O576" s="51" t="n">
        <f aca="false">TRUNC(L576/K576,0)*K576</f>
        <v>0</v>
      </c>
      <c r="P576" s="52" t="n">
        <f aca="false">L576-O576</f>
        <v>0</v>
      </c>
      <c r="R576" s="51"/>
    </row>
    <row r="577" s="1" customFormat="true" ht="111.75" hidden="false" customHeight="true" outlineLevel="0" collapsed="false">
      <c r="A577" s="82" t="n">
        <f aca="false">A576+1</f>
        <v>11</v>
      </c>
      <c r="B577" s="75" t="s">
        <v>601</v>
      </c>
      <c r="C577" s="148"/>
      <c r="D577" s="273" t="s">
        <v>745</v>
      </c>
      <c r="E577" s="123"/>
      <c r="F577" s="62" t="s">
        <v>736</v>
      </c>
      <c r="G577" s="221" t="s">
        <v>746</v>
      </c>
      <c r="H577" s="64" t="n">
        <v>30</v>
      </c>
      <c r="I577" s="65" t="n">
        <f aca="false">ROUND((100-$L$4)/100*H577,1)</f>
        <v>15</v>
      </c>
      <c r="J577" s="274" t="n">
        <v>2019</v>
      </c>
      <c r="K577" s="67" t="n">
        <v>100</v>
      </c>
      <c r="L577" s="114"/>
      <c r="M577" s="49" t="n">
        <f aca="false">L577*I577</f>
        <v>0</v>
      </c>
      <c r="N577" s="51" t="n">
        <f aca="false">L577*3.6/100</f>
        <v>0</v>
      </c>
      <c r="O577" s="51" t="n">
        <f aca="false">TRUNC(L577/K577,0)*K577</f>
        <v>0</v>
      </c>
      <c r="P577" s="52" t="n">
        <f aca="false">L577-O577</f>
        <v>0</v>
      </c>
      <c r="R577" s="51"/>
    </row>
    <row r="578" s="1" customFormat="true" ht="111.75" hidden="false" customHeight="true" outlineLevel="0" collapsed="false">
      <c r="A578" s="82" t="n">
        <f aca="false">A577+1</f>
        <v>12</v>
      </c>
      <c r="B578" s="75" t="s">
        <v>601</v>
      </c>
      <c r="C578" s="148"/>
      <c r="D578" s="273" t="s">
        <v>747</v>
      </c>
      <c r="E578" s="180"/>
      <c r="F578" s="62" t="s">
        <v>736</v>
      </c>
      <c r="G578" s="63" t="n">
        <v>9785912825835</v>
      </c>
      <c r="H578" s="64" t="n">
        <v>30</v>
      </c>
      <c r="I578" s="65" t="n">
        <f aca="false">ROUND((100-$L$4)/100*H578,1)</f>
        <v>15</v>
      </c>
      <c r="J578" s="83" t="s">
        <v>98</v>
      </c>
      <c r="K578" s="67" t="n">
        <v>100</v>
      </c>
      <c r="L578" s="114"/>
      <c r="M578" s="49" t="n">
        <f aca="false">L578*I578</f>
        <v>0</v>
      </c>
      <c r="N578" s="51" t="n">
        <f aca="false">L578*3.6/100</f>
        <v>0</v>
      </c>
      <c r="O578" s="51" t="n">
        <f aca="false">TRUNC(L578/K578,0)*K578</f>
        <v>0</v>
      </c>
      <c r="P578" s="52" t="n">
        <f aca="false">L578-O578</f>
        <v>0</v>
      </c>
      <c r="R578" s="51"/>
    </row>
    <row r="579" s="1" customFormat="true" ht="111.75" hidden="false" customHeight="true" outlineLevel="0" collapsed="false">
      <c r="A579" s="82" t="n">
        <f aca="false">A578+1</f>
        <v>13</v>
      </c>
      <c r="B579" s="75" t="s">
        <v>601</v>
      </c>
      <c r="C579" s="148"/>
      <c r="D579" s="273" t="s">
        <v>748</v>
      </c>
      <c r="E579" s="153"/>
      <c r="F579" s="62" t="s">
        <v>736</v>
      </c>
      <c r="G579" s="63" t="n">
        <v>9785912822681</v>
      </c>
      <c r="H579" s="64" t="n">
        <v>30</v>
      </c>
      <c r="I579" s="65" t="n">
        <f aca="false">ROUND((100-$L$4)/100*H579,1)</f>
        <v>15</v>
      </c>
      <c r="J579" s="274" t="n">
        <v>2019</v>
      </c>
      <c r="K579" s="67" t="n">
        <v>100</v>
      </c>
      <c r="L579" s="114"/>
      <c r="M579" s="49" t="n">
        <f aca="false">L579*I579</f>
        <v>0</v>
      </c>
      <c r="N579" s="51" t="n">
        <f aca="false">L579*3.6/100</f>
        <v>0</v>
      </c>
      <c r="O579" s="51" t="n">
        <f aca="false">TRUNC(L579/K579,0)*K579</f>
        <v>0</v>
      </c>
      <c r="P579" s="52" t="n">
        <f aca="false">L579-O579</f>
        <v>0</v>
      </c>
      <c r="R579" s="51"/>
    </row>
    <row r="580" s="1" customFormat="true" ht="111.75" hidden="false" customHeight="true" outlineLevel="0" collapsed="false">
      <c r="A580" s="82" t="n">
        <f aca="false">A579+1</f>
        <v>14</v>
      </c>
      <c r="B580" s="75" t="s">
        <v>601</v>
      </c>
      <c r="C580" s="148"/>
      <c r="D580" s="273" t="s">
        <v>749</v>
      </c>
      <c r="E580" s="153"/>
      <c r="F580" s="62" t="s">
        <v>736</v>
      </c>
      <c r="G580" s="63" t="n">
        <v>9785912827457</v>
      </c>
      <c r="H580" s="64" t="n">
        <v>30</v>
      </c>
      <c r="I580" s="65" t="n">
        <f aca="false">ROUND((100-$L$4)/100*H580,1)</f>
        <v>15</v>
      </c>
      <c r="J580" s="274" t="n">
        <v>2019</v>
      </c>
      <c r="K580" s="67" t="n">
        <v>100</v>
      </c>
      <c r="L580" s="114"/>
      <c r="M580" s="49" t="n">
        <f aca="false">L580*I580</f>
        <v>0</v>
      </c>
      <c r="N580" s="51" t="n">
        <f aca="false">L580*3.6/100</f>
        <v>0</v>
      </c>
      <c r="O580" s="51" t="n">
        <f aca="false">TRUNC(L580/K580,0)*K580</f>
        <v>0</v>
      </c>
      <c r="P580" s="52" t="n">
        <f aca="false">L580-O580</f>
        <v>0</v>
      </c>
      <c r="R580" s="51"/>
    </row>
    <row r="581" s="1" customFormat="true" ht="111.75" hidden="false" customHeight="true" outlineLevel="0" collapsed="false">
      <c r="A581" s="82" t="n">
        <f aca="false">A580+1</f>
        <v>15</v>
      </c>
      <c r="B581" s="75" t="s">
        <v>601</v>
      </c>
      <c r="C581" s="148"/>
      <c r="D581" s="273" t="s">
        <v>750</v>
      </c>
      <c r="E581" s="153"/>
      <c r="F581" s="62" t="s">
        <v>736</v>
      </c>
      <c r="G581" s="63" t="n">
        <v>9785912828355</v>
      </c>
      <c r="H581" s="64" t="n">
        <v>30</v>
      </c>
      <c r="I581" s="65" t="n">
        <f aca="false">ROUND((100-$L$4)/100*H581,1)</f>
        <v>15</v>
      </c>
      <c r="J581" s="274"/>
      <c r="K581" s="67" t="n">
        <v>100</v>
      </c>
      <c r="L581" s="114"/>
      <c r="M581" s="49" t="n">
        <f aca="false">L581*I581</f>
        <v>0</v>
      </c>
      <c r="N581" s="51" t="n">
        <f aca="false">L581*3.6/100</f>
        <v>0</v>
      </c>
      <c r="O581" s="51" t="n">
        <f aca="false">TRUNC(L581/K581,0)*K581</f>
        <v>0</v>
      </c>
      <c r="P581" s="52" t="n">
        <f aca="false">L581-O581</f>
        <v>0</v>
      </c>
      <c r="R581" s="51"/>
    </row>
    <row r="582" s="1" customFormat="true" ht="81" hidden="false" customHeight="true" outlineLevel="0" collapsed="false">
      <c r="A582" s="82" t="n">
        <f aca="false">A581+1</f>
        <v>16</v>
      </c>
      <c r="B582" s="75" t="s">
        <v>601</v>
      </c>
      <c r="C582" s="148"/>
      <c r="D582" s="273" t="s">
        <v>751</v>
      </c>
      <c r="E582" s="123"/>
      <c r="F582" s="62" t="s">
        <v>736</v>
      </c>
      <c r="G582" s="221" t="s">
        <v>752</v>
      </c>
      <c r="H582" s="64" t="n">
        <v>30</v>
      </c>
      <c r="I582" s="65" t="n">
        <f aca="false">ROUND((100-$L$4)/100*H582,1)</f>
        <v>15</v>
      </c>
      <c r="J582" s="274" t="n">
        <v>2019</v>
      </c>
      <c r="K582" s="67" t="n">
        <v>100</v>
      </c>
      <c r="L582" s="114"/>
      <c r="M582" s="49" t="n">
        <f aca="false">L582*I582</f>
        <v>0</v>
      </c>
      <c r="N582" s="51" t="n">
        <f aca="false">L582*3.6/100</f>
        <v>0</v>
      </c>
      <c r="O582" s="51" t="n">
        <f aca="false">TRUNC(L582/K582,0)*K582</f>
        <v>0</v>
      </c>
      <c r="P582" s="52" t="n">
        <f aca="false">L582-O582</f>
        <v>0</v>
      </c>
      <c r="R582" s="51"/>
    </row>
    <row r="583" s="1" customFormat="true" ht="111.75" hidden="false" customHeight="true" outlineLevel="0" collapsed="false">
      <c r="A583" s="82" t="n">
        <f aca="false">A582+1</f>
        <v>17</v>
      </c>
      <c r="B583" s="75" t="s">
        <v>601</v>
      </c>
      <c r="C583" s="148"/>
      <c r="D583" s="273" t="s">
        <v>753</v>
      </c>
      <c r="E583" s="123"/>
      <c r="F583" s="62" t="s">
        <v>754</v>
      </c>
      <c r="G583" s="221" t="s">
        <v>755</v>
      </c>
      <c r="H583" s="64" t="n">
        <v>30</v>
      </c>
      <c r="I583" s="65" t="n">
        <f aca="false">ROUND((100-$L$4)/100*H583,1)</f>
        <v>15</v>
      </c>
      <c r="J583" s="274"/>
      <c r="K583" s="67" t="n">
        <v>100</v>
      </c>
      <c r="L583" s="114"/>
      <c r="M583" s="49" t="n">
        <f aca="false">L583*I583</f>
        <v>0</v>
      </c>
      <c r="N583" s="51" t="n">
        <f aca="false">L583*1/100</f>
        <v>0</v>
      </c>
      <c r="O583" s="51" t="n">
        <f aca="false">TRUNC(L583/K583,0)*K583</f>
        <v>0</v>
      </c>
      <c r="P583" s="52" t="n">
        <f aca="false">L583-O583</f>
        <v>0</v>
      </c>
      <c r="R583" s="51"/>
    </row>
    <row r="584" s="1" customFormat="true" ht="111.75" hidden="false" customHeight="true" outlineLevel="0" collapsed="false">
      <c r="A584" s="82" t="n">
        <f aca="false">A583+1</f>
        <v>18</v>
      </c>
      <c r="B584" s="75" t="s">
        <v>601</v>
      </c>
      <c r="C584" s="148"/>
      <c r="D584" s="273" t="s">
        <v>756</v>
      </c>
      <c r="E584" s="123"/>
      <c r="F584" s="62" t="s">
        <v>757</v>
      </c>
      <c r="G584" s="63" t="n">
        <v>9785912821417</v>
      </c>
      <c r="H584" s="64" t="n">
        <v>11</v>
      </c>
      <c r="I584" s="65" t="n">
        <f aca="false">ROUND((100-$L$4)/100*H584,1)</f>
        <v>5.5</v>
      </c>
      <c r="J584" s="83" t="s">
        <v>104</v>
      </c>
      <c r="K584" s="67" t="n">
        <v>100</v>
      </c>
      <c r="L584" s="114"/>
      <c r="M584" s="49" t="n">
        <f aca="false">L584*I584</f>
        <v>0</v>
      </c>
      <c r="N584" s="51" t="n">
        <f aca="false">L584*1/100</f>
        <v>0</v>
      </c>
      <c r="O584" s="51" t="n">
        <f aca="false">TRUNC(L584/K584,0)*K584</f>
        <v>0</v>
      </c>
      <c r="P584" s="52" t="n">
        <f aca="false">L584-O584</f>
        <v>0</v>
      </c>
      <c r="R584" s="51"/>
    </row>
    <row r="585" s="1" customFormat="true" ht="74.25" hidden="false" customHeight="true" outlineLevel="0" collapsed="false">
      <c r="A585" s="82" t="n">
        <f aca="false">A584+1</f>
        <v>19</v>
      </c>
      <c r="B585" s="75"/>
      <c r="C585" s="80"/>
      <c r="D585" s="273" t="s">
        <v>758</v>
      </c>
      <c r="E585" s="153"/>
      <c r="F585" s="62" t="s">
        <v>757</v>
      </c>
      <c r="G585" s="221" t="s">
        <v>759</v>
      </c>
      <c r="H585" s="64" t="n">
        <v>11</v>
      </c>
      <c r="I585" s="65" t="n">
        <f aca="false">ROUND((100-$L$4)/100*H585,1)</f>
        <v>5.5</v>
      </c>
      <c r="J585" s="83" t="s">
        <v>216</v>
      </c>
      <c r="K585" s="67" t="n">
        <v>100</v>
      </c>
      <c r="L585" s="114"/>
      <c r="M585" s="49" t="n">
        <f aca="false">L585*I585</f>
        <v>0</v>
      </c>
      <c r="N585" s="51" t="n">
        <f aca="false">L585*1/100</f>
        <v>0</v>
      </c>
      <c r="O585" s="51" t="n">
        <f aca="false">TRUNC(L585/K585,0)*K585</f>
        <v>0</v>
      </c>
      <c r="P585" s="52" t="n">
        <f aca="false">L585-O585</f>
        <v>0</v>
      </c>
      <c r="R585" s="51"/>
    </row>
    <row r="586" s="1" customFormat="true" ht="76.5" hidden="false" customHeight="true" outlineLevel="0" collapsed="false">
      <c r="A586" s="82" t="n">
        <f aca="false">A585+1</f>
        <v>20</v>
      </c>
      <c r="B586" s="75"/>
      <c r="C586" s="80"/>
      <c r="D586" s="273" t="s">
        <v>760</v>
      </c>
      <c r="E586" s="153"/>
      <c r="F586" s="62" t="s">
        <v>757</v>
      </c>
      <c r="G586" s="221" t="s">
        <v>761</v>
      </c>
      <c r="H586" s="64" t="n">
        <v>11</v>
      </c>
      <c r="I586" s="65" t="n">
        <f aca="false">ROUND((100-$L$4)/100*H586,1)</f>
        <v>5.5</v>
      </c>
      <c r="J586" s="83" t="s">
        <v>216</v>
      </c>
      <c r="K586" s="67" t="n">
        <v>100</v>
      </c>
      <c r="L586" s="114"/>
      <c r="M586" s="49" t="n">
        <f aca="false">L586*I586</f>
        <v>0</v>
      </c>
      <c r="N586" s="51" t="n">
        <f aca="false">L586*1/100</f>
        <v>0</v>
      </c>
      <c r="O586" s="51" t="n">
        <f aca="false">TRUNC(L586/K586,0)*K586</f>
        <v>0</v>
      </c>
      <c r="P586" s="52" t="n">
        <f aca="false">L586-O586</f>
        <v>0</v>
      </c>
      <c r="R586" s="51"/>
    </row>
    <row r="587" s="1" customFormat="true" ht="71.25" hidden="false" customHeight="true" outlineLevel="0" collapsed="false">
      <c r="A587" s="82" t="n">
        <f aca="false">A586+1</f>
        <v>21</v>
      </c>
      <c r="B587" s="75" t="s">
        <v>601</v>
      </c>
      <c r="C587" s="148"/>
      <c r="D587" s="273" t="s">
        <v>762</v>
      </c>
      <c r="E587" s="123"/>
      <c r="F587" s="62" t="s">
        <v>757</v>
      </c>
      <c r="G587" s="63" t="n">
        <v>9785912821431</v>
      </c>
      <c r="H587" s="64" t="n">
        <v>11</v>
      </c>
      <c r="I587" s="65" t="n">
        <f aca="false">ROUND((100-$L$4)/100*H587,1)</f>
        <v>5.5</v>
      </c>
      <c r="J587" s="83"/>
      <c r="K587" s="67" t="n">
        <v>100</v>
      </c>
      <c r="L587" s="114"/>
      <c r="M587" s="49" t="n">
        <f aca="false">L587*I587</f>
        <v>0</v>
      </c>
      <c r="N587" s="51" t="n">
        <f aca="false">L587*1/100</f>
        <v>0</v>
      </c>
      <c r="O587" s="51" t="n">
        <f aca="false">TRUNC(L587/K587,0)*K587</f>
        <v>0</v>
      </c>
      <c r="P587" s="52" t="n">
        <f aca="false">L587-O587</f>
        <v>0</v>
      </c>
      <c r="R587" s="51"/>
    </row>
    <row r="588" s="1" customFormat="true" ht="71.25" hidden="false" customHeight="true" outlineLevel="0" collapsed="false">
      <c r="A588" s="82" t="n">
        <f aca="false">A587+1</f>
        <v>22</v>
      </c>
      <c r="B588" s="75"/>
      <c r="C588" s="148"/>
      <c r="D588" s="273" t="s">
        <v>763</v>
      </c>
      <c r="E588" s="123"/>
      <c r="F588" s="62" t="s">
        <v>757</v>
      </c>
      <c r="G588" s="63" t="n">
        <v>9785912821424</v>
      </c>
      <c r="H588" s="64" t="n">
        <v>11</v>
      </c>
      <c r="I588" s="65" t="n">
        <f aca="false">ROUND((100-$L$4)/100*H588,1)</f>
        <v>5.5</v>
      </c>
      <c r="J588" s="83"/>
      <c r="K588" s="67" t="n">
        <v>100</v>
      </c>
      <c r="L588" s="114"/>
      <c r="M588" s="49" t="n">
        <f aca="false">L588*I588</f>
        <v>0</v>
      </c>
      <c r="N588" s="51" t="n">
        <f aca="false">L588*3.6/100</f>
        <v>0</v>
      </c>
      <c r="O588" s="51" t="n">
        <f aca="false">TRUNC(L588/K588,0)*K588</f>
        <v>0</v>
      </c>
      <c r="P588" s="52" t="n">
        <f aca="false">L588-O588</f>
        <v>0</v>
      </c>
      <c r="R588" s="51"/>
    </row>
    <row r="589" s="1" customFormat="true" ht="53.25" hidden="false" customHeight="true" outlineLevel="0" collapsed="false">
      <c r="A589" s="82" t="n">
        <f aca="false">A588+1</f>
        <v>23</v>
      </c>
      <c r="B589" s="75"/>
      <c r="C589" s="148"/>
      <c r="D589" s="273" t="s">
        <v>764</v>
      </c>
      <c r="E589" s="123"/>
      <c r="F589" s="62" t="s">
        <v>736</v>
      </c>
      <c r="G589" s="63" t="s">
        <v>765</v>
      </c>
      <c r="H589" s="64" t="n">
        <v>28</v>
      </c>
      <c r="I589" s="65" t="n">
        <f aca="false">ROUND((100-$L$4)/100*H589,1)</f>
        <v>14</v>
      </c>
      <c r="J589" s="83" t="n">
        <v>2021</v>
      </c>
      <c r="K589" s="67" t="n">
        <v>100</v>
      </c>
      <c r="L589" s="114"/>
      <c r="M589" s="49" t="n">
        <f aca="false">L589*I589</f>
        <v>0</v>
      </c>
      <c r="N589" s="51" t="n">
        <f aca="false">L589*3.6/100</f>
        <v>0</v>
      </c>
      <c r="O589" s="51" t="n">
        <f aca="false">TRUNC(L589/K589,0)*K589</f>
        <v>0</v>
      </c>
      <c r="P589" s="52" t="n">
        <f aca="false">L589-O589</f>
        <v>0</v>
      </c>
      <c r="R589" s="51"/>
    </row>
    <row r="590" s="1" customFormat="true" ht="44.25" hidden="false" customHeight="true" outlineLevel="0" collapsed="false">
      <c r="A590" s="82" t="n">
        <f aca="false">A589+1</f>
        <v>24</v>
      </c>
      <c r="B590" s="75"/>
      <c r="C590" s="148"/>
      <c r="D590" s="273" t="s">
        <v>766</v>
      </c>
      <c r="E590" s="153"/>
      <c r="F590" s="62" t="s">
        <v>740</v>
      </c>
      <c r="G590" s="63" t="s">
        <v>767</v>
      </c>
      <c r="H590" s="64" t="n">
        <v>28</v>
      </c>
      <c r="I590" s="65" t="n">
        <f aca="false">ROUND((100-$L$4)/100*H590,1)</f>
        <v>14</v>
      </c>
      <c r="J590" s="83"/>
      <c r="K590" s="67" t="n">
        <v>100</v>
      </c>
      <c r="L590" s="114"/>
      <c r="M590" s="49" t="n">
        <f aca="false">L590*I590</f>
        <v>0</v>
      </c>
      <c r="N590" s="51" t="n">
        <f aca="false">L590*3.6/100</f>
        <v>0</v>
      </c>
      <c r="O590" s="51" t="n">
        <f aca="false">TRUNC(L590/K590,0)*K590</f>
        <v>0</v>
      </c>
      <c r="P590" s="52" t="n">
        <f aca="false">L590-O590</f>
        <v>0</v>
      </c>
      <c r="R590" s="51"/>
    </row>
    <row r="591" s="1" customFormat="true" ht="57.75" hidden="false" customHeight="true" outlineLevel="0" collapsed="false">
      <c r="A591" s="71" t="s">
        <v>768</v>
      </c>
      <c r="B591" s="71"/>
      <c r="C591" s="71"/>
      <c r="D591" s="71"/>
      <c r="E591" s="72"/>
      <c r="F591" s="55" t="s">
        <v>769</v>
      </c>
      <c r="G591" s="55"/>
      <c r="H591" s="55"/>
      <c r="I591" s="55"/>
      <c r="J591" s="55"/>
      <c r="K591" s="55"/>
      <c r="L591" s="186"/>
      <c r="M591" s="49"/>
      <c r="N591" s="51"/>
      <c r="O591" s="51"/>
      <c r="P591" s="51"/>
      <c r="R591" s="51"/>
    </row>
    <row r="592" s="1" customFormat="true" ht="87.75" hidden="false" customHeight="true" outlineLevel="0" collapsed="false">
      <c r="A592" s="74" t="n">
        <v>1</v>
      </c>
      <c r="B592" s="75"/>
      <c r="C592" s="80"/>
      <c r="D592" s="273" t="s">
        <v>770</v>
      </c>
      <c r="E592" s="275"/>
      <c r="F592" s="62" t="s">
        <v>771</v>
      </c>
      <c r="G592" s="63" t="n">
        <v>9785000338476</v>
      </c>
      <c r="H592" s="76" t="n">
        <v>155</v>
      </c>
      <c r="I592" s="65" t="n">
        <f aca="false">ROUND((100-$L$4)/100*H592,1)</f>
        <v>77.5</v>
      </c>
      <c r="J592" s="66" t="s">
        <v>163</v>
      </c>
      <c r="K592" s="276" t="n">
        <v>100</v>
      </c>
      <c r="L592" s="77"/>
      <c r="M592" s="49" t="n">
        <f aca="false">L592*I592</f>
        <v>0</v>
      </c>
      <c r="N592" s="51" t="n">
        <f aca="false">L592*12.5/100</f>
        <v>0</v>
      </c>
      <c r="O592" s="51" t="n">
        <f aca="false">TRUNC(L592/K592,0)*K592</f>
        <v>0</v>
      </c>
      <c r="P592" s="52" t="n">
        <f aca="false">L592-O592</f>
        <v>0</v>
      </c>
      <c r="R592" s="51"/>
    </row>
    <row r="593" s="1" customFormat="true" ht="33" hidden="false" customHeight="true" outlineLevel="0" collapsed="false">
      <c r="A593" s="71"/>
      <c r="B593" s="184"/>
      <c r="C593" s="184"/>
      <c r="D593" s="184"/>
      <c r="E593" s="184"/>
      <c r="F593" s="55" t="s">
        <v>772</v>
      </c>
      <c r="G593" s="55"/>
      <c r="H593" s="55"/>
      <c r="I593" s="55"/>
      <c r="J593" s="55"/>
      <c r="K593" s="55"/>
      <c r="L593" s="186"/>
      <c r="M593" s="49"/>
      <c r="N593" s="51"/>
      <c r="O593" s="51"/>
      <c r="P593" s="51"/>
      <c r="R593" s="51"/>
    </row>
    <row r="594" s="1" customFormat="true" ht="99.75" hidden="false" customHeight="true" outlineLevel="0" collapsed="false">
      <c r="A594" s="82" t="n">
        <v>1</v>
      </c>
      <c r="B594" s="88" t="s">
        <v>773</v>
      </c>
      <c r="C594" s="148"/>
      <c r="D594" s="273" t="s">
        <v>627</v>
      </c>
      <c r="E594" s="180"/>
      <c r="F594" s="62"/>
      <c r="G594" s="63" t="n">
        <v>9785912828324</v>
      </c>
      <c r="H594" s="64" t="n">
        <v>58</v>
      </c>
      <c r="I594" s="65" t="n">
        <f aca="false">ROUND((100-$L$4)/100*H594,1)</f>
        <v>29</v>
      </c>
      <c r="J594" s="83" t="s">
        <v>774</v>
      </c>
      <c r="K594" s="67" t="n">
        <v>100</v>
      </c>
      <c r="L594" s="114"/>
      <c r="M594" s="49" t="n">
        <f aca="false">L594*I594</f>
        <v>0</v>
      </c>
      <c r="N594" s="51" t="n">
        <f aca="false">L594*4.2/100</f>
        <v>0</v>
      </c>
      <c r="O594" s="51" t="n">
        <f aca="false">TRUNC(L594/K594,0)*K594</f>
        <v>0</v>
      </c>
      <c r="P594" s="52" t="n">
        <f aca="false">L594-O594</f>
        <v>0</v>
      </c>
      <c r="R594" s="51"/>
    </row>
    <row r="595" s="1" customFormat="true" ht="94.5" hidden="false" customHeight="true" outlineLevel="0" collapsed="false">
      <c r="A595" s="82" t="n">
        <f aca="false">A594+1</f>
        <v>2</v>
      </c>
      <c r="B595" s="88" t="s">
        <v>773</v>
      </c>
      <c r="C595" s="189"/>
      <c r="D595" s="273" t="s">
        <v>637</v>
      </c>
      <c r="E595" s="180"/>
      <c r="F595" s="62"/>
      <c r="G595" s="63" t="n">
        <v>9785912828409</v>
      </c>
      <c r="H595" s="64" t="n">
        <v>58</v>
      </c>
      <c r="I595" s="65" t="n">
        <f aca="false">ROUND((100-$L$4)/100*H595,1)</f>
        <v>29</v>
      </c>
      <c r="J595" s="83" t="s">
        <v>774</v>
      </c>
      <c r="K595" s="67" t="n">
        <v>100</v>
      </c>
      <c r="L595" s="114"/>
      <c r="M595" s="49" t="n">
        <f aca="false">L595*I595</f>
        <v>0</v>
      </c>
      <c r="N595" s="51" t="n">
        <f aca="false">L595*4.2/100</f>
        <v>0</v>
      </c>
      <c r="O595" s="51" t="n">
        <f aca="false">TRUNC(L595/K595,0)*K595</f>
        <v>0</v>
      </c>
      <c r="P595" s="52" t="n">
        <f aca="false">L595-O595</f>
        <v>0</v>
      </c>
      <c r="R595" s="51"/>
    </row>
    <row r="596" s="1" customFormat="true" ht="90" hidden="false" customHeight="true" outlineLevel="0" collapsed="false">
      <c r="A596" s="82" t="n">
        <f aca="false">A595+1</f>
        <v>3</v>
      </c>
      <c r="B596" s="88" t="s">
        <v>773</v>
      </c>
      <c r="C596" s="189"/>
      <c r="D596" s="273" t="s">
        <v>775</v>
      </c>
      <c r="E596" s="180"/>
      <c r="F596" s="62"/>
      <c r="G596" s="63" t="n">
        <v>9785912828249</v>
      </c>
      <c r="H596" s="64" t="n">
        <v>58</v>
      </c>
      <c r="I596" s="65" t="n">
        <f aca="false">ROUND((100-$L$4)/100*H596,1)</f>
        <v>29</v>
      </c>
      <c r="J596" s="83" t="s">
        <v>774</v>
      </c>
      <c r="K596" s="67" t="n">
        <v>100</v>
      </c>
      <c r="L596" s="114"/>
      <c r="M596" s="49" t="n">
        <f aca="false">L596*I596</f>
        <v>0</v>
      </c>
      <c r="N596" s="51" t="n">
        <f aca="false">L596*4.2/100</f>
        <v>0</v>
      </c>
      <c r="O596" s="51" t="n">
        <f aca="false">TRUNC(L596/K596,0)*K596</f>
        <v>0</v>
      </c>
      <c r="P596" s="52" t="n">
        <f aca="false">L596-O596</f>
        <v>0</v>
      </c>
      <c r="R596" s="51"/>
    </row>
    <row r="597" s="1" customFormat="true" ht="88.5" hidden="false" customHeight="true" outlineLevel="0" collapsed="false">
      <c r="A597" s="82" t="n">
        <f aca="false">A596+1</f>
        <v>4</v>
      </c>
      <c r="B597" s="88" t="s">
        <v>773</v>
      </c>
      <c r="C597" s="189"/>
      <c r="D597" s="273" t="s">
        <v>776</v>
      </c>
      <c r="E597" s="180"/>
      <c r="F597" s="62"/>
      <c r="G597" s="63" t="n">
        <v>9785912828393</v>
      </c>
      <c r="H597" s="64" t="n">
        <v>58</v>
      </c>
      <c r="I597" s="65" t="n">
        <f aca="false">ROUND((100-$L$4)/100*H597,1)</f>
        <v>29</v>
      </c>
      <c r="J597" s="83" t="s">
        <v>774</v>
      </c>
      <c r="K597" s="67" t="n">
        <v>100</v>
      </c>
      <c r="L597" s="114"/>
      <c r="M597" s="49" t="n">
        <f aca="false">L597*I597</f>
        <v>0</v>
      </c>
      <c r="N597" s="51" t="n">
        <f aca="false">L597*4.2/100</f>
        <v>0</v>
      </c>
      <c r="O597" s="51" t="n">
        <f aca="false">TRUNC(L597/K597,0)*K597</f>
        <v>0</v>
      </c>
      <c r="P597" s="52" t="n">
        <f aca="false">L597-O597</f>
        <v>0</v>
      </c>
      <c r="R597" s="51"/>
    </row>
    <row r="598" s="1" customFormat="true" ht="39.75" hidden="false" customHeight="true" outlineLevel="0" collapsed="false">
      <c r="A598" s="71"/>
      <c r="B598" s="71"/>
      <c r="C598" s="71"/>
      <c r="D598" s="71"/>
      <c r="E598" s="184"/>
      <c r="F598" s="55" t="s">
        <v>777</v>
      </c>
      <c r="G598" s="55"/>
      <c r="H598" s="55"/>
      <c r="I598" s="55"/>
      <c r="J598" s="55"/>
      <c r="K598" s="55"/>
      <c r="L598" s="114"/>
      <c r="M598" s="49"/>
      <c r="N598" s="51"/>
      <c r="O598" s="51"/>
      <c r="P598" s="52"/>
      <c r="R598" s="51"/>
    </row>
    <row r="599" s="1" customFormat="true" ht="96" hidden="false" customHeight="true" outlineLevel="0" collapsed="false">
      <c r="A599" s="82" t="n">
        <f aca="false">A597+1</f>
        <v>5</v>
      </c>
      <c r="B599" s="88"/>
      <c r="C599" s="148"/>
      <c r="D599" s="273" t="s">
        <v>778</v>
      </c>
      <c r="E599" s="277"/>
      <c r="F599" s="62" t="s">
        <v>683</v>
      </c>
      <c r="G599" s="63" t="n">
        <v>9785912829130</v>
      </c>
      <c r="H599" s="64" t="n">
        <v>58</v>
      </c>
      <c r="I599" s="65" t="n">
        <f aca="false">ROUND((100-$L$4)/100*H599,1)</f>
        <v>29</v>
      </c>
      <c r="J599" s="83" t="s">
        <v>104</v>
      </c>
      <c r="K599" s="67" t="n">
        <v>100</v>
      </c>
      <c r="L599" s="114"/>
      <c r="M599" s="49" t="n">
        <f aca="false">L599*I599</f>
        <v>0</v>
      </c>
      <c r="N599" s="51" t="n">
        <f aca="false">L599*3.8/100</f>
        <v>0</v>
      </c>
      <c r="O599" s="51" t="n">
        <f aca="false">TRUNC(L599/K599,0)*K599</f>
        <v>0</v>
      </c>
      <c r="P599" s="52" t="n">
        <f aca="false">L599-O599</f>
        <v>0</v>
      </c>
      <c r="R599" s="51"/>
    </row>
    <row r="600" s="1" customFormat="true" ht="96" hidden="false" customHeight="true" outlineLevel="0" collapsed="false">
      <c r="A600" s="82" t="n">
        <f aca="false">A599+1</f>
        <v>6</v>
      </c>
      <c r="B600" s="88" t="s">
        <v>773</v>
      </c>
      <c r="C600" s="148"/>
      <c r="D600" s="273" t="s">
        <v>779</v>
      </c>
      <c r="E600" s="277"/>
      <c r="F600" s="62" t="s">
        <v>683</v>
      </c>
      <c r="G600" s="63" t="n">
        <v>9785912829161</v>
      </c>
      <c r="H600" s="64" t="n">
        <v>58</v>
      </c>
      <c r="I600" s="65" t="n">
        <f aca="false">ROUND((100-$L$4)/100*H600,1)</f>
        <v>29</v>
      </c>
      <c r="J600" s="83" t="s">
        <v>104</v>
      </c>
      <c r="K600" s="67" t="n">
        <v>100</v>
      </c>
      <c r="L600" s="114"/>
      <c r="M600" s="49" t="n">
        <f aca="false">L600*I600</f>
        <v>0</v>
      </c>
      <c r="N600" s="51" t="n">
        <f aca="false">L600*3.8/100</f>
        <v>0</v>
      </c>
      <c r="O600" s="51" t="n">
        <f aca="false">TRUNC(L600/K600,0)*K600</f>
        <v>0</v>
      </c>
      <c r="P600" s="52" t="n">
        <f aca="false">L600-O600</f>
        <v>0</v>
      </c>
      <c r="R600" s="51"/>
    </row>
    <row r="601" s="1" customFormat="true" ht="96" hidden="false" customHeight="true" outlineLevel="0" collapsed="false">
      <c r="A601" s="82" t="n">
        <f aca="false">A600+1</f>
        <v>7</v>
      </c>
      <c r="B601" s="88" t="s">
        <v>773</v>
      </c>
      <c r="C601" s="189"/>
      <c r="D601" s="273" t="s">
        <v>111</v>
      </c>
      <c r="E601" s="277"/>
      <c r="F601" s="62"/>
      <c r="G601" s="63" t="n">
        <v>9785912828096</v>
      </c>
      <c r="H601" s="64" t="n">
        <v>58</v>
      </c>
      <c r="I601" s="65" t="n">
        <f aca="false">ROUND((100-$L$4)/100*H601,1)</f>
        <v>29</v>
      </c>
      <c r="J601" s="83" t="s">
        <v>104</v>
      </c>
      <c r="K601" s="67" t="n">
        <v>100</v>
      </c>
      <c r="L601" s="114"/>
      <c r="M601" s="49" t="n">
        <f aca="false">L601*I601</f>
        <v>0</v>
      </c>
      <c r="N601" s="51" t="n">
        <f aca="false">L601*3.8/100</f>
        <v>0</v>
      </c>
      <c r="O601" s="51" t="n">
        <f aca="false">TRUNC(L601/K601,0)*K601</f>
        <v>0</v>
      </c>
      <c r="P601" s="52" t="n">
        <f aca="false">L601-O601</f>
        <v>0</v>
      </c>
      <c r="R601" s="51"/>
    </row>
    <row r="602" s="1" customFormat="true" ht="96" hidden="false" customHeight="true" outlineLevel="0" collapsed="false">
      <c r="A602" s="82" t="n">
        <f aca="false">A601+1</f>
        <v>8</v>
      </c>
      <c r="B602" s="88" t="s">
        <v>773</v>
      </c>
      <c r="C602" s="169" t="s">
        <v>189</v>
      </c>
      <c r="D602" s="273" t="s">
        <v>606</v>
      </c>
      <c r="E602" s="277"/>
      <c r="F602" s="62"/>
      <c r="G602" s="63" t="n">
        <v>9785912827549</v>
      </c>
      <c r="H602" s="64" t="n">
        <v>58</v>
      </c>
      <c r="I602" s="65" t="n">
        <f aca="false">ROUND((100-$L$4)/100*H602,1)</f>
        <v>29</v>
      </c>
      <c r="J602" s="83" t="s">
        <v>199</v>
      </c>
      <c r="K602" s="67" t="n">
        <v>300</v>
      </c>
      <c r="L602" s="114"/>
      <c r="M602" s="49" t="n">
        <f aca="false">L602*I602</f>
        <v>0</v>
      </c>
      <c r="N602" s="51" t="n">
        <f aca="false">L602*3.8/100</f>
        <v>0</v>
      </c>
      <c r="O602" s="51" t="n">
        <f aca="false">TRUNC(L602/K602,0)*K602</f>
        <v>0</v>
      </c>
      <c r="P602" s="52" t="n">
        <f aca="false">L602-O602</f>
        <v>0</v>
      </c>
      <c r="R602" s="51"/>
    </row>
    <row r="603" s="1" customFormat="true" ht="96" hidden="false" customHeight="true" outlineLevel="0" collapsed="false">
      <c r="A603" s="82" t="n">
        <f aca="false">A602+1</f>
        <v>9</v>
      </c>
      <c r="B603" s="88" t="s">
        <v>773</v>
      </c>
      <c r="C603" s="189"/>
      <c r="D603" s="273" t="s">
        <v>607</v>
      </c>
      <c r="E603" s="277"/>
      <c r="F603" s="62"/>
      <c r="G603" s="63" t="n">
        <v>9785912827556</v>
      </c>
      <c r="H603" s="64" t="n">
        <v>58</v>
      </c>
      <c r="I603" s="65" t="n">
        <f aca="false">ROUND((100-$L$4)/100*H603,1)</f>
        <v>29</v>
      </c>
      <c r="J603" s="83" t="s">
        <v>104</v>
      </c>
      <c r="K603" s="67" t="n">
        <v>100</v>
      </c>
      <c r="L603" s="114"/>
      <c r="M603" s="49" t="n">
        <f aca="false">L603*I603</f>
        <v>0</v>
      </c>
      <c r="N603" s="51" t="n">
        <f aca="false">L603*3.8/100</f>
        <v>0</v>
      </c>
      <c r="O603" s="51" t="n">
        <f aca="false">TRUNC(L603/K603,0)*K603</f>
        <v>0</v>
      </c>
      <c r="P603" s="52" t="n">
        <f aca="false">L603-O603</f>
        <v>0</v>
      </c>
      <c r="R603" s="51"/>
    </row>
    <row r="604" s="1" customFormat="true" ht="96" hidden="false" customHeight="true" outlineLevel="0" collapsed="false">
      <c r="A604" s="82" t="n">
        <f aca="false">A603+1</f>
        <v>10</v>
      </c>
      <c r="B604" s="88" t="s">
        <v>773</v>
      </c>
      <c r="C604" s="189"/>
      <c r="D604" s="273" t="s">
        <v>780</v>
      </c>
      <c r="E604" s="277"/>
      <c r="F604" s="62"/>
      <c r="G604" s="63" t="n">
        <v>9785000337073</v>
      </c>
      <c r="H604" s="64" t="n">
        <v>58</v>
      </c>
      <c r="I604" s="65" t="n">
        <f aca="false">ROUND((100-$L$4)/100*H604,1)</f>
        <v>29</v>
      </c>
      <c r="J604" s="83" t="s">
        <v>199</v>
      </c>
      <c r="K604" s="67" t="n">
        <v>300</v>
      </c>
      <c r="L604" s="114"/>
      <c r="M604" s="49" t="n">
        <f aca="false">L604*I604</f>
        <v>0</v>
      </c>
      <c r="N604" s="51" t="n">
        <f aca="false">L604*3.8/100</f>
        <v>0</v>
      </c>
      <c r="O604" s="51"/>
      <c r="P604" s="52"/>
      <c r="R604" s="51"/>
    </row>
    <row r="605" s="1" customFormat="true" ht="111.75" hidden="false" customHeight="true" outlineLevel="0" collapsed="false">
      <c r="A605" s="82" t="n">
        <f aca="false">A604+1</f>
        <v>11</v>
      </c>
      <c r="B605" s="88"/>
      <c r="C605" s="169" t="s">
        <v>189</v>
      </c>
      <c r="D605" s="273" t="s">
        <v>781</v>
      </c>
      <c r="E605" s="180"/>
      <c r="F605" s="62"/>
      <c r="G605" s="63" t="n">
        <v>9785912827587</v>
      </c>
      <c r="H605" s="64" t="n">
        <v>58</v>
      </c>
      <c r="I605" s="65" t="n">
        <f aca="false">ROUND((100-$L$4)/100*H605,1)</f>
        <v>29</v>
      </c>
      <c r="J605" s="83" t="s">
        <v>199</v>
      </c>
      <c r="K605" s="67" t="n">
        <v>300</v>
      </c>
      <c r="L605" s="114"/>
      <c r="M605" s="49" t="n">
        <f aca="false">L605*I605</f>
        <v>0</v>
      </c>
      <c r="N605" s="51" t="n">
        <f aca="false">L605*3.8/100</f>
        <v>0</v>
      </c>
      <c r="O605" s="51" t="n">
        <f aca="false">TRUNC(L605/K605,0)*K605</f>
        <v>0</v>
      </c>
      <c r="P605" s="52" t="n">
        <f aca="false">L605-O605</f>
        <v>0</v>
      </c>
      <c r="R605" s="51"/>
    </row>
    <row r="606" s="1" customFormat="true" ht="111.75" hidden="false" customHeight="true" outlineLevel="0" collapsed="false">
      <c r="A606" s="82" t="n">
        <f aca="false">A605+1</f>
        <v>12</v>
      </c>
      <c r="B606" s="88" t="s">
        <v>773</v>
      </c>
      <c r="C606" s="169" t="s">
        <v>189</v>
      </c>
      <c r="D606" s="273" t="s">
        <v>782</v>
      </c>
      <c r="E606" s="180"/>
      <c r="F606" s="62"/>
      <c r="G606" s="63" t="n">
        <v>9785912826719</v>
      </c>
      <c r="H606" s="64" t="n">
        <v>58</v>
      </c>
      <c r="I606" s="65" t="n">
        <f aca="false">ROUND((100-$L$4)/100*H606,1)</f>
        <v>29</v>
      </c>
      <c r="J606" s="83" t="s">
        <v>199</v>
      </c>
      <c r="K606" s="67" t="n">
        <v>300</v>
      </c>
      <c r="L606" s="114"/>
      <c r="M606" s="49" t="n">
        <f aca="false">L606*I606</f>
        <v>0</v>
      </c>
      <c r="N606" s="51" t="n">
        <f aca="false">L606*3.8/100</f>
        <v>0</v>
      </c>
      <c r="O606" s="51" t="n">
        <f aca="false">TRUNC(L606/K606,0)*K606</f>
        <v>0</v>
      </c>
      <c r="P606" s="52" t="n">
        <f aca="false">L606-O606</f>
        <v>0</v>
      </c>
      <c r="R606" s="51"/>
    </row>
    <row r="607" s="1" customFormat="true" ht="111.75" hidden="false" customHeight="true" outlineLevel="0" collapsed="false">
      <c r="A607" s="82" t="n">
        <f aca="false">A606+1</f>
        <v>13</v>
      </c>
      <c r="B607" s="88" t="s">
        <v>773</v>
      </c>
      <c r="C607" s="169" t="s">
        <v>189</v>
      </c>
      <c r="D607" s="273" t="s">
        <v>612</v>
      </c>
      <c r="E607" s="123"/>
      <c r="F607" s="62"/>
      <c r="G607" s="63" t="n">
        <v>9785912828430</v>
      </c>
      <c r="H607" s="64" t="n">
        <v>58</v>
      </c>
      <c r="I607" s="65" t="n">
        <f aca="false">ROUND((100-$L$4)/100*H607,1)</f>
        <v>29</v>
      </c>
      <c r="J607" s="83" t="s">
        <v>199</v>
      </c>
      <c r="K607" s="67" t="n">
        <v>300</v>
      </c>
      <c r="L607" s="114"/>
      <c r="M607" s="49" t="n">
        <f aca="false">L607*I607</f>
        <v>0</v>
      </c>
      <c r="N607" s="51" t="n">
        <f aca="false">L607*3.8/100</f>
        <v>0</v>
      </c>
      <c r="O607" s="51" t="n">
        <f aca="false">TRUNC(L607/K607,0)*K607</f>
        <v>0</v>
      </c>
      <c r="P607" s="52" t="n">
        <f aca="false">L607-O607</f>
        <v>0</v>
      </c>
      <c r="R607" s="51"/>
    </row>
    <row r="608" s="1" customFormat="true" ht="111.75" hidden="false" customHeight="true" outlineLevel="0" collapsed="false">
      <c r="A608" s="82" t="n">
        <f aca="false">A607+1</f>
        <v>14</v>
      </c>
      <c r="B608" s="88" t="s">
        <v>773</v>
      </c>
      <c r="C608" s="148"/>
      <c r="D608" s="273" t="s">
        <v>783</v>
      </c>
      <c r="E608" s="123"/>
      <c r="F608" s="62"/>
      <c r="G608" s="63" t="n">
        <v>9785912829116</v>
      </c>
      <c r="H608" s="64" t="n">
        <v>58</v>
      </c>
      <c r="I608" s="65" t="n">
        <f aca="false">ROUND((100-$L$4)/100*H608,1)</f>
        <v>29</v>
      </c>
      <c r="J608" s="83" t="s">
        <v>104</v>
      </c>
      <c r="K608" s="67" t="n">
        <v>100</v>
      </c>
      <c r="L608" s="114"/>
      <c r="M608" s="49" t="n">
        <f aca="false">L608*I608</f>
        <v>0</v>
      </c>
      <c r="N608" s="51" t="n">
        <f aca="false">L608*3.8/100</f>
        <v>0</v>
      </c>
      <c r="O608" s="51" t="n">
        <f aca="false">TRUNC(L608/K608,0)*K608</f>
        <v>0</v>
      </c>
      <c r="P608" s="52" t="n">
        <f aca="false">L608-O608</f>
        <v>0</v>
      </c>
      <c r="R608" s="51"/>
    </row>
    <row r="609" s="1" customFormat="true" ht="102" hidden="false" customHeight="true" outlineLevel="0" collapsed="false">
      <c r="A609" s="82" t="n">
        <f aca="false">A608+1</f>
        <v>15</v>
      </c>
      <c r="B609" s="88" t="s">
        <v>773</v>
      </c>
      <c r="C609" s="148"/>
      <c r="D609" s="273" t="s">
        <v>784</v>
      </c>
      <c r="E609" s="180"/>
      <c r="F609" s="62"/>
      <c r="G609" s="63" t="n">
        <v>9785912829086</v>
      </c>
      <c r="H609" s="64" t="n">
        <v>58</v>
      </c>
      <c r="I609" s="65" t="n">
        <f aca="false">ROUND((100-$L$4)/100*H609,1)</f>
        <v>29</v>
      </c>
      <c r="J609" s="83" t="s">
        <v>104</v>
      </c>
      <c r="K609" s="67" t="n">
        <v>100</v>
      </c>
      <c r="L609" s="114"/>
      <c r="M609" s="49" t="n">
        <f aca="false">L609*I609</f>
        <v>0</v>
      </c>
      <c r="N609" s="51" t="n">
        <f aca="false">L609*3.8/100</f>
        <v>0</v>
      </c>
      <c r="O609" s="51" t="n">
        <f aca="false">TRUNC(L609/K609,0)*K609</f>
        <v>0</v>
      </c>
      <c r="P609" s="52" t="n">
        <f aca="false">L609-O609</f>
        <v>0</v>
      </c>
      <c r="R609" s="51"/>
    </row>
    <row r="610" s="1" customFormat="true" ht="111.75" hidden="false" customHeight="true" outlineLevel="0" collapsed="false">
      <c r="A610" s="82" t="n">
        <f aca="false">A609+1</f>
        <v>16</v>
      </c>
      <c r="B610" s="88" t="s">
        <v>773</v>
      </c>
      <c r="C610" s="148"/>
      <c r="D610" s="273" t="s">
        <v>114</v>
      </c>
      <c r="E610" s="123"/>
      <c r="F610" s="62"/>
      <c r="G610" s="63" t="n">
        <v>9785912828102</v>
      </c>
      <c r="H610" s="64" t="n">
        <v>58</v>
      </c>
      <c r="I610" s="65" t="n">
        <f aca="false">ROUND((100-$L$4)/100*H610,1)</f>
        <v>29</v>
      </c>
      <c r="J610" s="83" t="s">
        <v>104</v>
      </c>
      <c r="K610" s="67" t="n">
        <v>100</v>
      </c>
      <c r="L610" s="114"/>
      <c r="M610" s="49" t="n">
        <f aca="false">L610*I610</f>
        <v>0</v>
      </c>
      <c r="N610" s="51" t="n">
        <f aca="false">L610*3.8/100</f>
        <v>0</v>
      </c>
      <c r="O610" s="51" t="n">
        <f aca="false">TRUNC(L610/K610,0)*K610</f>
        <v>0</v>
      </c>
      <c r="P610" s="52" t="n">
        <f aca="false">L610-O610</f>
        <v>0</v>
      </c>
      <c r="R610" s="51"/>
    </row>
    <row r="611" s="1" customFormat="true" ht="111.75" hidden="false" customHeight="true" outlineLevel="0" collapsed="false">
      <c r="A611" s="82" t="n">
        <f aca="false">A610+1</f>
        <v>17</v>
      </c>
      <c r="B611" s="88"/>
      <c r="C611" s="80"/>
      <c r="D611" s="273" t="s">
        <v>785</v>
      </c>
      <c r="E611" s="156"/>
      <c r="F611" s="62"/>
      <c r="G611" s="63" t="n">
        <v>9785912827570</v>
      </c>
      <c r="H611" s="64" t="n">
        <v>58</v>
      </c>
      <c r="I611" s="65" t="n">
        <f aca="false">ROUND((100-$L$4)/100*H611,1)</f>
        <v>29</v>
      </c>
      <c r="J611" s="83" t="s">
        <v>216</v>
      </c>
      <c r="K611" s="67" t="n">
        <v>250</v>
      </c>
      <c r="L611" s="114"/>
      <c r="M611" s="49" t="n">
        <f aca="false">L611*I611</f>
        <v>0</v>
      </c>
      <c r="N611" s="51" t="n">
        <f aca="false">L611*3.8/100</f>
        <v>0</v>
      </c>
      <c r="O611" s="51" t="n">
        <f aca="false">TRUNC(L611/K611,0)*K611</f>
        <v>0</v>
      </c>
      <c r="P611" s="52" t="n">
        <f aca="false">L611-O611</f>
        <v>0</v>
      </c>
      <c r="R611" s="51"/>
    </row>
    <row r="612" s="1" customFormat="true" ht="111.75" hidden="false" customHeight="true" outlineLevel="0" collapsed="false">
      <c r="A612" s="82" t="n">
        <f aca="false">A611+1</f>
        <v>18</v>
      </c>
      <c r="B612" s="88" t="s">
        <v>773</v>
      </c>
      <c r="C612" s="169" t="s">
        <v>189</v>
      </c>
      <c r="D612" s="273" t="s">
        <v>786</v>
      </c>
      <c r="E612" s="123"/>
      <c r="F612" s="62"/>
      <c r="G612" s="63" t="n">
        <v>9785912826672</v>
      </c>
      <c r="H612" s="64" t="n">
        <v>58</v>
      </c>
      <c r="I612" s="65" t="n">
        <f aca="false">ROUND((100-$L$4)/100*H612,1)</f>
        <v>29</v>
      </c>
      <c r="J612" s="83" t="s">
        <v>199</v>
      </c>
      <c r="K612" s="67" t="n">
        <v>100</v>
      </c>
      <c r="L612" s="114"/>
      <c r="M612" s="49" t="n">
        <f aca="false">L612*I612</f>
        <v>0</v>
      </c>
      <c r="N612" s="51" t="n">
        <f aca="false">L612*3.8/100</f>
        <v>0</v>
      </c>
      <c r="O612" s="51" t="n">
        <f aca="false">TRUNC(L612/K612,0)*K612</f>
        <v>0</v>
      </c>
      <c r="P612" s="52" t="n">
        <f aca="false">L612-O612</f>
        <v>0</v>
      </c>
      <c r="R612" s="51"/>
    </row>
    <row r="613" s="1" customFormat="true" ht="100.5" hidden="false" customHeight="true" outlineLevel="0" collapsed="false">
      <c r="A613" s="82" t="n">
        <f aca="false">A612+1</f>
        <v>19</v>
      </c>
      <c r="B613" s="88"/>
      <c r="C613" s="80"/>
      <c r="D613" s="273" t="s">
        <v>636</v>
      </c>
      <c r="E613" s="123"/>
      <c r="F613" s="62"/>
      <c r="G613" s="63" t="n">
        <v>9785912828447</v>
      </c>
      <c r="H613" s="64" t="n">
        <v>58</v>
      </c>
      <c r="I613" s="65" t="n">
        <f aca="false">ROUND((100-$L$4)/100*H613,1)</f>
        <v>29</v>
      </c>
      <c r="J613" s="83" t="s">
        <v>216</v>
      </c>
      <c r="K613" s="67" t="n">
        <v>250</v>
      </c>
      <c r="L613" s="114"/>
      <c r="M613" s="49" t="n">
        <f aca="false">L613*I613</f>
        <v>0</v>
      </c>
      <c r="N613" s="51" t="n">
        <f aca="false">L613*3.8/100</f>
        <v>0</v>
      </c>
      <c r="O613" s="51" t="n">
        <f aca="false">TRUNC(L613/K613,0)*K613</f>
        <v>0</v>
      </c>
      <c r="P613" s="52" t="n">
        <f aca="false">L613-O613</f>
        <v>0</v>
      </c>
      <c r="R613" s="51"/>
    </row>
    <row r="614" s="1" customFormat="true" ht="93" hidden="false" customHeight="true" outlineLevel="0" collapsed="false">
      <c r="A614" s="82" t="n">
        <f aca="false">A613+1</f>
        <v>20</v>
      </c>
      <c r="B614" s="88"/>
      <c r="C614" s="80"/>
      <c r="D614" s="273" t="s">
        <v>775</v>
      </c>
      <c r="E614" s="156"/>
      <c r="F614" s="62"/>
      <c r="G614" s="63" t="n">
        <v>9785912828249</v>
      </c>
      <c r="H614" s="64" t="n">
        <v>58</v>
      </c>
      <c r="I614" s="65" t="n">
        <f aca="false">ROUND((100-$L$4)/100*H614,1)</f>
        <v>29</v>
      </c>
      <c r="J614" s="83" t="s">
        <v>216</v>
      </c>
      <c r="K614" s="67" t="n">
        <v>250</v>
      </c>
      <c r="L614" s="114"/>
      <c r="M614" s="49" t="n">
        <f aca="false">L614*I614</f>
        <v>0</v>
      </c>
      <c r="N614" s="51" t="n">
        <f aca="false">L614*3.8/100</f>
        <v>0</v>
      </c>
      <c r="O614" s="51" t="n">
        <f aca="false">TRUNC(L614/K614,0)*K614</f>
        <v>0</v>
      </c>
      <c r="P614" s="52" t="n">
        <f aca="false">L614-O614</f>
        <v>0</v>
      </c>
      <c r="R614" s="51"/>
    </row>
    <row r="615" s="1" customFormat="true" ht="111.75" hidden="false" customHeight="true" outlineLevel="0" collapsed="false">
      <c r="A615" s="82" t="n">
        <f aca="false">A614+1</f>
        <v>21</v>
      </c>
      <c r="B615" s="88" t="s">
        <v>773</v>
      </c>
      <c r="C615" s="169" t="s">
        <v>189</v>
      </c>
      <c r="D615" s="273" t="s">
        <v>453</v>
      </c>
      <c r="E615" s="123"/>
      <c r="F615" s="62"/>
      <c r="G615" s="63" t="n">
        <v>9785912826641</v>
      </c>
      <c r="H615" s="64" t="n">
        <v>58</v>
      </c>
      <c r="I615" s="65" t="n">
        <f aca="false">ROUND((100-$L$4)/100*H615,1)</f>
        <v>29</v>
      </c>
      <c r="J615" s="83" t="s">
        <v>199</v>
      </c>
      <c r="K615" s="67" t="n">
        <v>300</v>
      </c>
      <c r="L615" s="114"/>
      <c r="M615" s="49" t="n">
        <f aca="false">L615*I615</f>
        <v>0</v>
      </c>
      <c r="N615" s="51" t="n">
        <f aca="false">L615*3.8/100</f>
        <v>0</v>
      </c>
      <c r="O615" s="51" t="n">
        <f aca="false">TRUNC(L615/K615,0)*K615</f>
        <v>0</v>
      </c>
      <c r="P615" s="52" t="n">
        <f aca="false">L615-O615</f>
        <v>0</v>
      </c>
      <c r="R615" s="51"/>
    </row>
    <row r="616" s="1" customFormat="true" ht="111.75" hidden="false" customHeight="true" outlineLevel="0" collapsed="false">
      <c r="A616" s="82" t="n">
        <f aca="false">A615+1</f>
        <v>22</v>
      </c>
      <c r="B616" s="88" t="s">
        <v>773</v>
      </c>
      <c r="C616" s="169" t="s">
        <v>189</v>
      </c>
      <c r="D616" s="273" t="s">
        <v>787</v>
      </c>
      <c r="E616" s="123"/>
      <c r="F616" s="62"/>
      <c r="G616" s="63" t="n">
        <v>9785912828256</v>
      </c>
      <c r="H616" s="64" t="n">
        <v>58</v>
      </c>
      <c r="I616" s="65" t="n">
        <f aca="false">ROUND((100-$L$4)/100*H616,1)</f>
        <v>29</v>
      </c>
      <c r="J616" s="83" t="s">
        <v>199</v>
      </c>
      <c r="K616" s="278" t="s">
        <v>788</v>
      </c>
      <c r="L616" s="114"/>
      <c r="M616" s="49" t="n">
        <f aca="false">L616*I616</f>
        <v>0</v>
      </c>
      <c r="N616" s="51" t="n">
        <f aca="false">L616*3.8/100</f>
        <v>0</v>
      </c>
      <c r="O616" s="51" t="e">
        <f aca="false">TRUNC(L616/K616,0)*K616</f>
        <v>#VALUE!</v>
      </c>
      <c r="P616" s="52" t="e">
        <f aca="false">L616-O616</f>
        <v>#VALUE!</v>
      </c>
      <c r="R616" s="51"/>
    </row>
    <row r="617" s="1" customFormat="true" ht="111.75" hidden="false" customHeight="true" outlineLevel="0" collapsed="false">
      <c r="A617" s="82" t="n">
        <f aca="false">A616+1</f>
        <v>23</v>
      </c>
      <c r="B617" s="88" t="s">
        <v>773</v>
      </c>
      <c r="C617" s="148"/>
      <c r="D617" s="273" t="s">
        <v>789</v>
      </c>
      <c r="E617" s="123"/>
      <c r="F617" s="62"/>
      <c r="G617" s="63" t="n">
        <v>9785912829093</v>
      </c>
      <c r="H617" s="64" t="n">
        <v>58</v>
      </c>
      <c r="I617" s="65" t="n">
        <f aca="false">ROUND((100-$L$4)/100*H617,1)</f>
        <v>29</v>
      </c>
      <c r="J617" s="83" t="s">
        <v>104</v>
      </c>
      <c r="K617" s="67" t="n">
        <v>100</v>
      </c>
      <c r="L617" s="114"/>
      <c r="M617" s="49" t="n">
        <f aca="false">L617*I617</f>
        <v>0</v>
      </c>
      <c r="N617" s="51" t="n">
        <f aca="false">L617*3.8/100</f>
        <v>0</v>
      </c>
      <c r="O617" s="51" t="n">
        <f aca="false">TRUNC(L617/K617,0)*K617</f>
        <v>0</v>
      </c>
      <c r="P617" s="52" t="n">
        <f aca="false">L617-O617</f>
        <v>0</v>
      </c>
      <c r="R617" s="51"/>
    </row>
    <row r="618" s="1" customFormat="true" ht="111.75" hidden="false" customHeight="true" outlineLevel="0" collapsed="false">
      <c r="A618" s="82" t="n">
        <f aca="false">A617+1</f>
        <v>24</v>
      </c>
      <c r="B618" s="88" t="s">
        <v>773</v>
      </c>
      <c r="C618" s="148"/>
      <c r="D618" s="273" t="s">
        <v>790</v>
      </c>
      <c r="E618" s="123"/>
      <c r="F618" s="62"/>
      <c r="G618" s="63" t="n">
        <v>9785912829123</v>
      </c>
      <c r="H618" s="64" t="n">
        <v>58</v>
      </c>
      <c r="I618" s="65" t="n">
        <f aca="false">ROUND((100-$L$4)/100*H618,1)</f>
        <v>29</v>
      </c>
      <c r="J618" s="83" t="s">
        <v>104</v>
      </c>
      <c r="K618" s="67" t="n">
        <v>100</v>
      </c>
      <c r="L618" s="114"/>
      <c r="M618" s="49" t="n">
        <f aca="false">L618*I618</f>
        <v>0</v>
      </c>
      <c r="N618" s="51" t="n">
        <f aca="false">L618*3.8/100</f>
        <v>0</v>
      </c>
      <c r="O618" s="51" t="n">
        <f aca="false">TRUNC(L618/K618,0)*K618</f>
        <v>0</v>
      </c>
      <c r="P618" s="52" t="n">
        <f aca="false">L618-O618</f>
        <v>0</v>
      </c>
      <c r="R618" s="51"/>
    </row>
    <row r="619" s="1" customFormat="true" ht="111.75" hidden="false" customHeight="true" outlineLevel="0" collapsed="false">
      <c r="A619" s="82" t="n">
        <f aca="false">A618+1</f>
        <v>25</v>
      </c>
      <c r="B619" s="88" t="s">
        <v>773</v>
      </c>
      <c r="C619" s="169" t="s">
        <v>189</v>
      </c>
      <c r="D619" s="273" t="s">
        <v>791</v>
      </c>
      <c r="E619" s="123"/>
      <c r="F619" s="62"/>
      <c r="G619" s="63" t="n">
        <v>9785912828263</v>
      </c>
      <c r="H619" s="64" t="n">
        <v>58</v>
      </c>
      <c r="I619" s="65" t="n">
        <f aca="false">ROUND((100-$L$4)/100*H619,1)</f>
        <v>29</v>
      </c>
      <c r="J619" s="83" t="s">
        <v>199</v>
      </c>
      <c r="K619" s="67" t="n">
        <v>300</v>
      </c>
      <c r="L619" s="114"/>
      <c r="M619" s="49" t="n">
        <f aca="false">L619*I619</f>
        <v>0</v>
      </c>
      <c r="N619" s="51" t="n">
        <f aca="false">L619*3.8/100</f>
        <v>0</v>
      </c>
      <c r="O619" s="51" t="n">
        <f aca="false">TRUNC(L619/K619,0)*K619</f>
        <v>0</v>
      </c>
      <c r="P619" s="52" t="n">
        <f aca="false">L619-O619</f>
        <v>0</v>
      </c>
      <c r="R619" s="51"/>
    </row>
    <row r="620" s="1" customFormat="true" ht="111.75" hidden="false" customHeight="true" outlineLevel="0" collapsed="false">
      <c r="A620" s="82" t="n">
        <f aca="false">A619+1</f>
        <v>26</v>
      </c>
      <c r="B620" s="88" t="s">
        <v>773</v>
      </c>
      <c r="C620" s="169" t="s">
        <v>189</v>
      </c>
      <c r="D620" s="273" t="s">
        <v>650</v>
      </c>
      <c r="E620" s="62"/>
      <c r="F620" s="62"/>
      <c r="G620" s="63" t="n">
        <v>9785912826610</v>
      </c>
      <c r="H620" s="64" t="n">
        <v>58</v>
      </c>
      <c r="I620" s="65" t="n">
        <f aca="false">ROUND((100-$L$4)/100*H620,1)</f>
        <v>29</v>
      </c>
      <c r="J620" s="83" t="s">
        <v>199</v>
      </c>
      <c r="K620" s="67" t="n">
        <v>300</v>
      </c>
      <c r="L620" s="114"/>
      <c r="M620" s="49" t="n">
        <f aca="false">L620*I620</f>
        <v>0</v>
      </c>
      <c r="N620" s="51" t="n">
        <f aca="false">L620*3.8/100</f>
        <v>0</v>
      </c>
      <c r="O620" s="51" t="n">
        <f aca="false">TRUNC(L620/K620,0)*K620</f>
        <v>0</v>
      </c>
      <c r="P620" s="52" t="n">
        <f aca="false">L620-O620</f>
        <v>0</v>
      </c>
      <c r="R620" s="51"/>
    </row>
    <row r="621" s="1" customFormat="true" ht="111.75" hidden="false" customHeight="true" outlineLevel="0" collapsed="false">
      <c r="A621" s="82" t="n">
        <f aca="false">A620+1</f>
        <v>27</v>
      </c>
      <c r="B621" s="88" t="s">
        <v>773</v>
      </c>
      <c r="C621" s="169" t="s">
        <v>189</v>
      </c>
      <c r="D621" s="273" t="s">
        <v>792</v>
      </c>
      <c r="E621" s="123"/>
      <c r="F621" s="62"/>
      <c r="G621" s="63" t="n">
        <v>9785912826733</v>
      </c>
      <c r="H621" s="64" t="n">
        <v>58</v>
      </c>
      <c r="I621" s="65" t="n">
        <f aca="false">ROUND((100-$L$4)/100*H621,1)</f>
        <v>29</v>
      </c>
      <c r="J621" s="83" t="s">
        <v>199</v>
      </c>
      <c r="K621" s="67" t="n">
        <v>300</v>
      </c>
      <c r="L621" s="114"/>
      <c r="M621" s="49" t="n">
        <f aca="false">L621*I621</f>
        <v>0</v>
      </c>
      <c r="N621" s="51" t="n">
        <f aca="false">L621*3.8/100</f>
        <v>0</v>
      </c>
      <c r="O621" s="51" t="n">
        <f aca="false">TRUNC(L621/K621,0)*K621</f>
        <v>0</v>
      </c>
      <c r="P621" s="52" t="n">
        <f aca="false">L621-O621</f>
        <v>0</v>
      </c>
      <c r="R621" s="51"/>
    </row>
    <row r="622" s="1" customFormat="true" ht="111.75" hidden="false" customHeight="true" outlineLevel="0" collapsed="false">
      <c r="A622" s="82" t="n">
        <f aca="false">A621+1</f>
        <v>28</v>
      </c>
      <c r="B622" s="88" t="s">
        <v>773</v>
      </c>
      <c r="C622" s="169" t="s">
        <v>189</v>
      </c>
      <c r="D622" s="273" t="s">
        <v>662</v>
      </c>
      <c r="E622" s="123"/>
      <c r="F622" s="62"/>
      <c r="G622" s="63" t="n">
        <v>9785912828287</v>
      </c>
      <c r="H622" s="64" t="n">
        <v>58</v>
      </c>
      <c r="I622" s="65" t="n">
        <f aca="false">ROUND((100-$L$4)/100*H622,1)</f>
        <v>29</v>
      </c>
      <c r="J622" s="83" t="s">
        <v>199</v>
      </c>
      <c r="K622" s="67" t="n">
        <v>300</v>
      </c>
      <c r="L622" s="114"/>
      <c r="M622" s="49" t="n">
        <f aca="false">L622*I622</f>
        <v>0</v>
      </c>
      <c r="N622" s="51" t="n">
        <f aca="false">L622*3.8/100</f>
        <v>0</v>
      </c>
      <c r="O622" s="51" t="n">
        <f aca="false">TRUNC(L622/K622,0)*K622</f>
        <v>0</v>
      </c>
      <c r="P622" s="52" t="n">
        <f aca="false">L622-O622</f>
        <v>0</v>
      </c>
      <c r="R622" s="51"/>
    </row>
    <row r="623" s="1" customFormat="true" ht="111.75" hidden="false" customHeight="true" outlineLevel="0" collapsed="false">
      <c r="A623" s="82" t="n">
        <f aca="false">A622+1</f>
        <v>29</v>
      </c>
      <c r="B623" s="88" t="s">
        <v>773</v>
      </c>
      <c r="C623" s="148"/>
      <c r="D623" s="273" t="s">
        <v>793</v>
      </c>
      <c r="E623" s="123"/>
      <c r="F623" s="62"/>
      <c r="G623" s="63" t="n">
        <v>9785912829147</v>
      </c>
      <c r="H623" s="64" t="n">
        <v>58</v>
      </c>
      <c r="I623" s="65" t="n">
        <f aca="false">ROUND((100-$L$4)/100*H623,1)</f>
        <v>29</v>
      </c>
      <c r="J623" s="83" t="s">
        <v>104</v>
      </c>
      <c r="K623" s="67" t="n">
        <v>100</v>
      </c>
      <c r="L623" s="114"/>
      <c r="M623" s="49" t="n">
        <f aca="false">L623*I623</f>
        <v>0</v>
      </c>
      <c r="N623" s="51" t="n">
        <f aca="false">L623*3.8/100</f>
        <v>0</v>
      </c>
      <c r="O623" s="51" t="n">
        <f aca="false">TRUNC(L623/K623,0)*K623</f>
        <v>0</v>
      </c>
      <c r="P623" s="52" t="n">
        <f aca="false">L623-O623</f>
        <v>0</v>
      </c>
      <c r="R623" s="51"/>
    </row>
    <row r="624" s="1" customFormat="true" ht="111.75" hidden="false" customHeight="true" outlineLevel="0" collapsed="false">
      <c r="A624" s="82" t="n">
        <f aca="false">A623+1</f>
        <v>30</v>
      </c>
      <c r="B624" s="88" t="s">
        <v>773</v>
      </c>
      <c r="C624" s="189"/>
      <c r="D624" s="273" t="s">
        <v>255</v>
      </c>
      <c r="E624" s="123"/>
      <c r="F624" s="62"/>
      <c r="G624" s="63" t="n">
        <v>9785912826740</v>
      </c>
      <c r="H624" s="64" t="n">
        <v>58</v>
      </c>
      <c r="I624" s="65" t="n">
        <f aca="false">ROUND((100-$L$4)/100*H624,1)</f>
        <v>29</v>
      </c>
      <c r="J624" s="83" t="s">
        <v>216</v>
      </c>
      <c r="K624" s="67" t="n">
        <v>100</v>
      </c>
      <c r="L624" s="114"/>
      <c r="M624" s="49" t="n">
        <f aca="false">L624*I624</f>
        <v>0</v>
      </c>
      <c r="N624" s="51" t="n">
        <f aca="false">L624*3.8/100</f>
        <v>0</v>
      </c>
      <c r="O624" s="51" t="n">
        <f aca="false">TRUNC(L624/K624,0)*K624</f>
        <v>0</v>
      </c>
      <c r="P624" s="52" t="n">
        <f aca="false">L624-O624</f>
        <v>0</v>
      </c>
      <c r="R624" s="51"/>
    </row>
    <row r="625" s="1" customFormat="true" ht="111.75" hidden="false" customHeight="true" outlineLevel="0" collapsed="false">
      <c r="A625" s="82" t="n">
        <f aca="false">A624+1</f>
        <v>31</v>
      </c>
      <c r="B625" s="88" t="s">
        <v>773</v>
      </c>
      <c r="C625" s="148"/>
      <c r="D625" s="273" t="s">
        <v>794</v>
      </c>
      <c r="E625" s="123"/>
      <c r="F625" s="62"/>
      <c r="G625" s="63" t="n">
        <v>9785912826689</v>
      </c>
      <c r="H625" s="64" t="n">
        <v>58</v>
      </c>
      <c r="I625" s="65" t="n">
        <f aca="false">ROUND((100-$L$4)/100*H625,1)</f>
        <v>29</v>
      </c>
      <c r="J625" s="83" t="s">
        <v>104</v>
      </c>
      <c r="K625" s="67" t="n">
        <v>100</v>
      </c>
      <c r="L625" s="114"/>
      <c r="M625" s="49" t="n">
        <f aca="false">L625*I625</f>
        <v>0</v>
      </c>
      <c r="N625" s="51" t="n">
        <f aca="false">L625*3.8/100</f>
        <v>0</v>
      </c>
      <c r="O625" s="51" t="n">
        <f aca="false">TRUNC(L625/K625,0)*K625</f>
        <v>0</v>
      </c>
      <c r="P625" s="52" t="n">
        <f aca="false">L625-O625</f>
        <v>0</v>
      </c>
      <c r="R625" s="51"/>
    </row>
    <row r="626" s="1" customFormat="true" ht="111.75" hidden="false" customHeight="true" outlineLevel="0" collapsed="false">
      <c r="A626" s="82" t="n">
        <f aca="false">A625+1</f>
        <v>32</v>
      </c>
      <c r="B626" s="88" t="s">
        <v>773</v>
      </c>
      <c r="C626" s="169" t="s">
        <v>189</v>
      </c>
      <c r="D626" s="273" t="s">
        <v>795</v>
      </c>
      <c r="E626" s="123"/>
      <c r="F626" s="62"/>
      <c r="G626" s="63" t="n">
        <v>9785912826634</v>
      </c>
      <c r="H626" s="64" t="n">
        <v>58</v>
      </c>
      <c r="I626" s="65" t="n">
        <f aca="false">ROUND((100-$L$4)/100*H626,1)</f>
        <v>29</v>
      </c>
      <c r="J626" s="83" t="s">
        <v>199</v>
      </c>
      <c r="K626" s="67" t="n">
        <v>300</v>
      </c>
      <c r="L626" s="114"/>
      <c r="M626" s="49" t="n">
        <f aca="false">L626*I626</f>
        <v>0</v>
      </c>
      <c r="N626" s="51" t="n">
        <f aca="false">L626*3.8/100</f>
        <v>0</v>
      </c>
      <c r="O626" s="51" t="n">
        <f aca="false">TRUNC(L626/K626,0)*K626</f>
        <v>0</v>
      </c>
      <c r="P626" s="52" t="n">
        <f aca="false">L626-O626</f>
        <v>0</v>
      </c>
      <c r="R626" s="51"/>
    </row>
    <row r="627" s="1" customFormat="true" ht="111.75" hidden="false" customHeight="true" outlineLevel="0" collapsed="false">
      <c r="A627" s="82" t="n">
        <f aca="false">A626+1</f>
        <v>33</v>
      </c>
      <c r="B627" s="88"/>
      <c r="C627" s="189"/>
      <c r="D627" s="273" t="s">
        <v>596</v>
      </c>
      <c r="E627" s="123"/>
      <c r="F627" s="62"/>
      <c r="G627" s="63" t="n">
        <v>9785912828119</v>
      </c>
      <c r="H627" s="64" t="n">
        <v>58</v>
      </c>
      <c r="I627" s="65" t="n">
        <f aca="false">ROUND((100-$L$4)/100*H627,1)</f>
        <v>29</v>
      </c>
      <c r="J627" s="83" t="s">
        <v>216</v>
      </c>
      <c r="K627" s="67" t="n">
        <v>250</v>
      </c>
      <c r="L627" s="114"/>
      <c r="M627" s="49" t="n">
        <f aca="false">L627*I627</f>
        <v>0</v>
      </c>
      <c r="N627" s="51" t="n">
        <f aca="false">L627*3.8/100</f>
        <v>0</v>
      </c>
      <c r="O627" s="51" t="n">
        <f aca="false">TRUNC(L627/K627,0)*K627</f>
        <v>0</v>
      </c>
      <c r="P627" s="52" t="n">
        <f aca="false">L627-O627</f>
        <v>0</v>
      </c>
      <c r="R627" s="51"/>
    </row>
    <row r="628" s="1" customFormat="true" ht="111.75" hidden="false" customHeight="true" outlineLevel="0" collapsed="false">
      <c r="A628" s="82" t="n">
        <f aca="false">A627+1</f>
        <v>34</v>
      </c>
      <c r="B628" s="88" t="s">
        <v>773</v>
      </c>
      <c r="C628" s="169" t="s">
        <v>189</v>
      </c>
      <c r="D628" s="273" t="s">
        <v>671</v>
      </c>
      <c r="E628" s="123"/>
      <c r="F628" s="62"/>
      <c r="G628" s="63" t="n">
        <v>9785912827563</v>
      </c>
      <c r="H628" s="64" t="n">
        <v>58</v>
      </c>
      <c r="I628" s="65" t="n">
        <f aca="false">ROUND((100-$L$4)/100*H628,1)</f>
        <v>29</v>
      </c>
      <c r="J628" s="83" t="s">
        <v>199</v>
      </c>
      <c r="K628" s="67" t="n">
        <v>300</v>
      </c>
      <c r="L628" s="114"/>
      <c r="M628" s="49" t="n">
        <f aca="false">L628*I628</f>
        <v>0</v>
      </c>
      <c r="N628" s="51" t="n">
        <f aca="false">L628*3.8/100</f>
        <v>0</v>
      </c>
      <c r="O628" s="51" t="n">
        <f aca="false">TRUNC(L628/K628,0)*K628</f>
        <v>0</v>
      </c>
      <c r="P628" s="52" t="n">
        <f aca="false">L628-O628</f>
        <v>0</v>
      </c>
      <c r="R628" s="81"/>
    </row>
    <row r="629" s="132" customFormat="true" ht="111.75" hidden="false" customHeight="true" outlineLevel="0" collapsed="false">
      <c r="A629" s="82" t="n">
        <f aca="false">A628+1</f>
        <v>35</v>
      </c>
      <c r="B629" s="88" t="s">
        <v>773</v>
      </c>
      <c r="C629" s="148"/>
      <c r="D629" s="273" t="s">
        <v>677</v>
      </c>
      <c r="E629" s="123"/>
      <c r="F629" s="62"/>
      <c r="G629" s="63" t="n">
        <v>9785912827594</v>
      </c>
      <c r="H629" s="64" t="n">
        <v>58</v>
      </c>
      <c r="I629" s="65" t="n">
        <f aca="false">ROUND((100-$L$4)/100*H629,1)</f>
        <v>29</v>
      </c>
      <c r="J629" s="83" t="s">
        <v>104</v>
      </c>
      <c r="K629" s="67" t="n">
        <v>100</v>
      </c>
      <c r="L629" s="114"/>
      <c r="M629" s="49" t="n">
        <f aca="false">L629*I629</f>
        <v>0</v>
      </c>
      <c r="N629" s="51" t="n">
        <f aca="false">L629*3.8/100</f>
        <v>0</v>
      </c>
      <c r="O629" s="51" t="n">
        <f aca="false">TRUNC(L629/K629,0)*K629</f>
        <v>0</v>
      </c>
      <c r="P629" s="52" t="n">
        <f aca="false">L629-O629</f>
        <v>0</v>
      </c>
      <c r="R629" s="81"/>
    </row>
    <row r="630" s="132" customFormat="true" ht="111.75" hidden="false" customHeight="true" outlineLevel="0" collapsed="false">
      <c r="A630" s="82" t="n">
        <f aca="false">A629+1</f>
        <v>36</v>
      </c>
      <c r="B630" s="88"/>
      <c r="C630" s="148"/>
      <c r="D630" s="273" t="s">
        <v>796</v>
      </c>
      <c r="E630" s="123"/>
      <c r="F630" s="62"/>
      <c r="G630" s="63" t="n">
        <v>9785912826627</v>
      </c>
      <c r="H630" s="64" t="n">
        <v>58</v>
      </c>
      <c r="I630" s="65" t="n">
        <f aca="false">ROUND((100-$L$4)/100*H630,1)</f>
        <v>29</v>
      </c>
      <c r="J630" s="83" t="s">
        <v>216</v>
      </c>
      <c r="K630" s="67" t="n">
        <v>250</v>
      </c>
      <c r="L630" s="114"/>
      <c r="M630" s="49" t="n">
        <f aca="false">L630*I630</f>
        <v>0</v>
      </c>
      <c r="N630" s="51" t="n">
        <f aca="false">L630*3.8/100</f>
        <v>0</v>
      </c>
      <c r="O630" s="51" t="n">
        <f aca="false">TRUNC(L630/K630,0)*K630</f>
        <v>0</v>
      </c>
      <c r="P630" s="52" t="n">
        <f aca="false">L630-O630</f>
        <v>0</v>
      </c>
      <c r="R630" s="51"/>
    </row>
    <row r="631" s="1" customFormat="true" ht="26.25" hidden="false" customHeight="true" outlineLevel="0" collapsed="false">
      <c r="A631" s="71" t="s">
        <v>83</v>
      </c>
      <c r="B631" s="71"/>
      <c r="C631" s="71"/>
      <c r="D631" s="71"/>
      <c r="E631" s="184"/>
      <c r="F631" s="55" t="s">
        <v>84</v>
      </c>
      <c r="G631" s="55"/>
      <c r="H631" s="55"/>
      <c r="I631" s="55"/>
      <c r="J631" s="55"/>
      <c r="K631" s="55"/>
      <c r="L631" s="186"/>
      <c r="M631" s="49"/>
      <c r="N631" s="51"/>
      <c r="O631" s="51"/>
      <c r="P631" s="52"/>
      <c r="R631" s="51"/>
    </row>
    <row r="632" s="1" customFormat="true" ht="36" hidden="false" customHeight="true" outlineLevel="0" collapsed="false">
      <c r="A632" s="71"/>
      <c r="B632" s="184"/>
      <c r="C632" s="279" t="s">
        <v>797</v>
      </c>
      <c r="D632" s="279"/>
      <c r="E632" s="72"/>
      <c r="G632" s="200"/>
      <c r="H632" s="200"/>
      <c r="I632" s="200"/>
      <c r="J632" s="200"/>
      <c r="K632" s="55"/>
      <c r="L632" s="186"/>
      <c r="M632" s="49"/>
      <c r="N632" s="51"/>
      <c r="O632" s="51"/>
      <c r="P632" s="51"/>
      <c r="R632" s="51"/>
    </row>
    <row r="633" s="1" customFormat="true" ht="111.75" hidden="false" customHeight="true" outlineLevel="0" collapsed="false">
      <c r="A633" s="87" t="n">
        <v>1</v>
      </c>
      <c r="B633" s="88"/>
      <c r="C633" s="169" t="s">
        <v>189</v>
      </c>
      <c r="D633" s="89" t="s">
        <v>798</v>
      </c>
      <c r="E633" s="123"/>
      <c r="F633" s="62" t="s">
        <v>797</v>
      </c>
      <c r="G633" s="63" t="n">
        <v>9785000336533</v>
      </c>
      <c r="H633" s="64" t="n">
        <v>26</v>
      </c>
      <c r="I633" s="90" t="n">
        <f aca="false">ROUND((100-$L$4)/100*H633,1)</f>
        <v>13</v>
      </c>
      <c r="J633" s="83" t="s">
        <v>161</v>
      </c>
      <c r="K633" s="67" t="n">
        <v>100</v>
      </c>
      <c r="L633" s="68"/>
      <c r="M633" s="49" t="n">
        <f aca="false">L633*I633</f>
        <v>0</v>
      </c>
      <c r="N633" s="51" t="n">
        <f aca="false">L633*2.2/100</f>
        <v>0</v>
      </c>
      <c r="O633" s="51" t="n">
        <f aca="false">TRUNC(L633/K633,0)*K633</f>
        <v>0</v>
      </c>
      <c r="P633" s="52" t="n">
        <f aca="false">L633-O633</f>
        <v>0</v>
      </c>
      <c r="R633" s="51"/>
    </row>
    <row r="634" s="1" customFormat="true" ht="111.75" hidden="false" customHeight="true" outlineLevel="0" collapsed="false">
      <c r="A634" s="82" t="n">
        <f aca="false">A633+1</f>
        <v>2</v>
      </c>
      <c r="B634" s="88" t="s">
        <v>799</v>
      </c>
      <c r="C634" s="169" t="s">
        <v>189</v>
      </c>
      <c r="D634" s="89" t="s">
        <v>800</v>
      </c>
      <c r="E634" s="123"/>
      <c r="F634" s="62" t="s">
        <v>797</v>
      </c>
      <c r="G634" s="63" t="n">
        <v>9785912821493</v>
      </c>
      <c r="H634" s="64" t="n">
        <v>26</v>
      </c>
      <c r="I634" s="90" t="n">
        <f aca="false">ROUND((100-$L$4)/100*H634,1)</f>
        <v>13</v>
      </c>
      <c r="J634" s="83" t="s">
        <v>161</v>
      </c>
      <c r="K634" s="67" t="n">
        <v>100</v>
      </c>
      <c r="L634" s="68"/>
      <c r="M634" s="49" t="n">
        <f aca="false">L634*I634</f>
        <v>0</v>
      </c>
      <c r="N634" s="51" t="n">
        <f aca="false">L634*2.2/100</f>
        <v>0</v>
      </c>
      <c r="O634" s="51" t="n">
        <f aca="false">TRUNC(L634/K634,0)*K634</f>
        <v>0</v>
      </c>
      <c r="P634" s="52" t="n">
        <f aca="false">L634-O634</f>
        <v>0</v>
      </c>
      <c r="R634" s="51"/>
    </row>
    <row r="635" s="1" customFormat="true" ht="111.75" hidden="false" customHeight="true" outlineLevel="0" collapsed="false">
      <c r="A635" s="82" t="n">
        <f aca="false">A634+1</f>
        <v>3</v>
      </c>
      <c r="B635" s="88" t="s">
        <v>799</v>
      </c>
      <c r="C635" s="169" t="s">
        <v>189</v>
      </c>
      <c r="D635" s="89" t="s">
        <v>801</v>
      </c>
      <c r="E635" s="61" t="s">
        <v>28</v>
      </c>
      <c r="F635" s="62" t="s">
        <v>802</v>
      </c>
      <c r="G635" s="63" t="n">
        <v>9785912827136</v>
      </c>
      <c r="H635" s="64" t="n">
        <v>26</v>
      </c>
      <c r="I635" s="90" t="n">
        <f aca="false">ROUND((100-$L$4)/100*H635,1)</f>
        <v>13</v>
      </c>
      <c r="J635" s="83" t="s">
        <v>803</v>
      </c>
      <c r="K635" s="67" t="n">
        <v>100</v>
      </c>
      <c r="L635" s="68"/>
      <c r="M635" s="49" t="n">
        <f aca="false">L635*I635</f>
        <v>0</v>
      </c>
      <c r="N635" s="51" t="n">
        <f aca="false">L635*2.2/100</f>
        <v>0</v>
      </c>
      <c r="O635" s="51" t="n">
        <f aca="false">TRUNC(L635/K635,0)*K635</f>
        <v>0</v>
      </c>
      <c r="P635" s="52" t="n">
        <f aca="false">L635-O635</f>
        <v>0</v>
      </c>
      <c r="R635" s="51"/>
    </row>
    <row r="636" s="1" customFormat="true" ht="111.75" hidden="false" customHeight="true" outlineLevel="0" collapsed="false">
      <c r="A636" s="82" t="n">
        <f aca="false">A635+1</f>
        <v>4</v>
      </c>
      <c r="B636" s="88" t="s">
        <v>799</v>
      </c>
      <c r="C636" s="169" t="s">
        <v>189</v>
      </c>
      <c r="D636" s="89" t="s">
        <v>804</v>
      </c>
      <c r="E636" s="123"/>
      <c r="F636" s="62" t="s">
        <v>797</v>
      </c>
      <c r="G636" s="63" t="n">
        <v>9785912821509</v>
      </c>
      <c r="H636" s="64" t="n">
        <v>26</v>
      </c>
      <c r="I636" s="90" t="n">
        <f aca="false">ROUND((100-$L$4)/100*H636,1)</f>
        <v>13</v>
      </c>
      <c r="J636" s="83" t="s">
        <v>163</v>
      </c>
      <c r="K636" s="67" t="n">
        <v>100</v>
      </c>
      <c r="L636" s="68"/>
      <c r="M636" s="49" t="n">
        <f aca="false">L636*I636</f>
        <v>0</v>
      </c>
      <c r="N636" s="51" t="n">
        <f aca="false">L636*2.2/100</f>
        <v>0</v>
      </c>
      <c r="O636" s="51" t="n">
        <f aca="false">TRUNC(L636/K636,0)*K636</f>
        <v>0</v>
      </c>
      <c r="P636" s="52" t="n">
        <f aca="false">L636-O636</f>
        <v>0</v>
      </c>
      <c r="R636" s="51"/>
    </row>
    <row r="637" s="1" customFormat="true" ht="111.75" hidden="false" customHeight="true" outlineLevel="0" collapsed="false">
      <c r="A637" s="82" t="n">
        <f aca="false">A636+1</f>
        <v>5</v>
      </c>
      <c r="B637" s="88"/>
      <c r="C637" s="169" t="s">
        <v>189</v>
      </c>
      <c r="D637" s="89" t="s">
        <v>805</v>
      </c>
      <c r="E637" s="123"/>
      <c r="F637" s="62" t="s">
        <v>797</v>
      </c>
      <c r="G637" s="63" t="n">
        <v>9785912827143</v>
      </c>
      <c r="H637" s="64" t="n">
        <v>26</v>
      </c>
      <c r="I637" s="90" t="n">
        <f aca="false">ROUND((100-$L$4)/100*H637,1)</f>
        <v>13</v>
      </c>
      <c r="J637" s="83" t="s">
        <v>163</v>
      </c>
      <c r="K637" s="67" t="n">
        <v>100</v>
      </c>
      <c r="L637" s="68"/>
      <c r="M637" s="49" t="n">
        <f aca="false">L637*I637</f>
        <v>0</v>
      </c>
      <c r="N637" s="51" t="n">
        <f aca="false">L637*2.2/100</f>
        <v>0</v>
      </c>
      <c r="O637" s="51" t="n">
        <f aca="false">TRUNC(L637/K637,0)*K637</f>
        <v>0</v>
      </c>
      <c r="P637" s="52" t="n">
        <f aca="false">L637-O637</f>
        <v>0</v>
      </c>
      <c r="R637" s="51"/>
    </row>
    <row r="638" s="1" customFormat="true" ht="111.75" hidden="false" customHeight="true" outlineLevel="0" collapsed="false">
      <c r="A638" s="82" t="n">
        <f aca="false">A637+1</f>
        <v>6</v>
      </c>
      <c r="B638" s="88" t="s">
        <v>799</v>
      </c>
      <c r="C638" s="169" t="s">
        <v>189</v>
      </c>
      <c r="D638" s="89" t="s">
        <v>806</v>
      </c>
      <c r="E638" s="123"/>
      <c r="F638" s="62" t="s">
        <v>807</v>
      </c>
      <c r="G638" s="63" t="n">
        <v>9785000336540</v>
      </c>
      <c r="H638" s="64" t="n">
        <v>26</v>
      </c>
      <c r="I638" s="90" t="n">
        <f aca="false">ROUND((100-$L$4)/100*H638,1)</f>
        <v>13</v>
      </c>
      <c r="J638" s="83" t="s">
        <v>155</v>
      </c>
      <c r="K638" s="67" t="n">
        <v>100</v>
      </c>
      <c r="L638" s="68"/>
      <c r="M638" s="49" t="n">
        <f aca="false">L638*I638</f>
        <v>0</v>
      </c>
      <c r="N638" s="51" t="n">
        <f aca="false">L638*2.2/100</f>
        <v>0</v>
      </c>
      <c r="O638" s="51" t="n">
        <f aca="false">TRUNC(L638/K638,0)*K638</f>
        <v>0</v>
      </c>
      <c r="P638" s="52" t="n">
        <f aca="false">L638-O638</f>
        <v>0</v>
      </c>
      <c r="R638" s="51"/>
    </row>
    <row r="639" s="1" customFormat="true" ht="43.5" hidden="false" customHeight="true" outlineLevel="0" collapsed="false">
      <c r="A639" s="87"/>
      <c r="B639" s="88"/>
      <c r="C639" s="279" t="s">
        <v>808</v>
      </c>
      <c r="D639" s="279"/>
      <c r="E639" s="187"/>
      <c r="F639" s="194" t="s">
        <v>84</v>
      </c>
      <c r="G639" s="194"/>
      <c r="H639" s="194"/>
      <c r="I639" s="194"/>
      <c r="J639" s="194"/>
      <c r="K639" s="194"/>
      <c r="L639" s="68"/>
      <c r="M639" s="49"/>
      <c r="N639" s="51"/>
      <c r="O639" s="51"/>
      <c r="P639" s="52"/>
      <c r="R639" s="51"/>
    </row>
    <row r="640" s="1" customFormat="true" ht="111.75" hidden="false" customHeight="true" outlineLevel="0" collapsed="false">
      <c r="A640" s="87" t="n">
        <f aca="false">A638+1</f>
        <v>7</v>
      </c>
      <c r="B640" s="88"/>
      <c r="C640" s="169" t="s">
        <v>189</v>
      </c>
      <c r="D640" s="89" t="s">
        <v>190</v>
      </c>
      <c r="E640" s="61" t="s">
        <v>28</v>
      </c>
      <c r="F640" s="62" t="s">
        <v>808</v>
      </c>
      <c r="G640" s="63" t="n">
        <v>9785912824821</v>
      </c>
      <c r="H640" s="64" t="n">
        <v>26</v>
      </c>
      <c r="I640" s="90" t="n">
        <f aca="false">ROUND((100-$L$4)/100*H640,1)</f>
        <v>13</v>
      </c>
      <c r="J640" s="83" t="s">
        <v>809</v>
      </c>
      <c r="K640" s="67" t="n">
        <v>100</v>
      </c>
      <c r="L640" s="68"/>
      <c r="M640" s="49" t="n">
        <f aca="false">L640*I640</f>
        <v>0</v>
      </c>
      <c r="N640" s="51" t="n">
        <f aca="false">L640*2.2/100</f>
        <v>0</v>
      </c>
      <c r="O640" s="51" t="n">
        <f aca="false">TRUNC(L640/K640,0)*K640</f>
        <v>0</v>
      </c>
      <c r="P640" s="52" t="n">
        <f aca="false">L640-O640</f>
        <v>0</v>
      </c>
      <c r="R640" s="51"/>
    </row>
    <row r="641" s="1" customFormat="true" ht="111.75" hidden="false" customHeight="true" outlineLevel="0" collapsed="false">
      <c r="A641" s="82" t="n">
        <f aca="false">A640+1</f>
        <v>8</v>
      </c>
      <c r="B641" s="88"/>
      <c r="C641" s="169" t="s">
        <v>189</v>
      </c>
      <c r="D641" s="89" t="s">
        <v>810</v>
      </c>
      <c r="E641" s="61" t="s">
        <v>28</v>
      </c>
      <c r="F641" s="62" t="s">
        <v>808</v>
      </c>
      <c r="G641" s="63" t="n">
        <v>9785912827129</v>
      </c>
      <c r="H641" s="64" t="n">
        <v>26</v>
      </c>
      <c r="I641" s="90" t="n">
        <f aca="false">ROUND((100-$L$4)/100*H641,1)</f>
        <v>13</v>
      </c>
      <c r="J641" s="83" t="s">
        <v>161</v>
      </c>
      <c r="K641" s="67" t="n">
        <v>100</v>
      </c>
      <c r="L641" s="68"/>
      <c r="M641" s="49" t="n">
        <f aca="false">L641*I641</f>
        <v>0</v>
      </c>
      <c r="N641" s="51" t="n">
        <f aca="false">L641*2.2/100</f>
        <v>0</v>
      </c>
      <c r="O641" s="51" t="n">
        <f aca="false">TRUNC(L641/K641,0)*K641</f>
        <v>0</v>
      </c>
      <c r="P641" s="52" t="n">
        <f aca="false">L641-O641</f>
        <v>0</v>
      </c>
      <c r="R641" s="51"/>
    </row>
    <row r="642" s="1" customFormat="true" ht="111.75" hidden="false" customHeight="true" outlineLevel="0" collapsed="false">
      <c r="A642" s="82" t="n">
        <f aca="false">A641+1</f>
        <v>9</v>
      </c>
      <c r="B642" s="88"/>
      <c r="C642" s="169" t="s">
        <v>189</v>
      </c>
      <c r="D642" s="89" t="s">
        <v>811</v>
      </c>
      <c r="E642" s="61" t="s">
        <v>28</v>
      </c>
      <c r="F642" s="62" t="s">
        <v>808</v>
      </c>
      <c r="G642" s="63" t="n">
        <v>9785912824876</v>
      </c>
      <c r="H642" s="64" t="n">
        <v>26</v>
      </c>
      <c r="I642" s="90" t="n">
        <f aca="false">ROUND((100-$L$4)/100*H642,1)</f>
        <v>13</v>
      </c>
      <c r="J642" s="83" t="s">
        <v>368</v>
      </c>
      <c r="K642" s="67" t="n">
        <v>100</v>
      </c>
      <c r="L642" s="68"/>
      <c r="M642" s="49" t="n">
        <f aca="false">L642*I642</f>
        <v>0</v>
      </c>
      <c r="N642" s="51" t="n">
        <f aca="false">L642*2.2/100</f>
        <v>0</v>
      </c>
      <c r="O642" s="51" t="n">
        <f aca="false">TRUNC(L642/K642,0)*K642</f>
        <v>0</v>
      </c>
      <c r="P642" s="52" t="n">
        <f aca="false">L642-O642</f>
        <v>0</v>
      </c>
      <c r="R642" s="51"/>
    </row>
    <row r="643" s="1" customFormat="true" ht="42" hidden="false" customHeight="true" outlineLevel="0" collapsed="false">
      <c r="A643" s="82"/>
      <c r="B643" s="88"/>
      <c r="C643" s="279" t="s">
        <v>812</v>
      </c>
      <c r="D643" s="279"/>
      <c r="E643" s="72"/>
      <c r="F643" s="55" t="s">
        <v>84</v>
      </c>
      <c r="G643" s="55"/>
      <c r="H643" s="55"/>
      <c r="I643" s="55"/>
      <c r="J643" s="55"/>
      <c r="K643" s="55"/>
      <c r="L643" s="68"/>
      <c r="M643" s="49"/>
      <c r="N643" s="51"/>
      <c r="O643" s="51"/>
      <c r="P643" s="52"/>
      <c r="R643" s="51"/>
    </row>
    <row r="644" s="1" customFormat="true" ht="111.75" hidden="false" customHeight="true" outlineLevel="0" collapsed="false">
      <c r="A644" s="87" t="n">
        <f aca="false">A642+1</f>
        <v>10</v>
      </c>
      <c r="B644" s="88" t="s">
        <v>799</v>
      </c>
      <c r="C644" s="169" t="s">
        <v>189</v>
      </c>
      <c r="D644" s="89" t="s">
        <v>813</v>
      </c>
      <c r="E644" s="61" t="s">
        <v>28</v>
      </c>
      <c r="F644" s="62" t="s">
        <v>814</v>
      </c>
      <c r="G644" s="63" t="n">
        <v>9785912827112</v>
      </c>
      <c r="H644" s="64" t="n">
        <v>26</v>
      </c>
      <c r="I644" s="90" t="n">
        <f aca="false">ROUND((100-$L$4)/100*H644,1)</f>
        <v>13</v>
      </c>
      <c r="J644" s="83" t="s">
        <v>809</v>
      </c>
      <c r="K644" s="67" t="n">
        <v>100</v>
      </c>
      <c r="L644" s="68"/>
      <c r="M644" s="49" t="n">
        <f aca="false">L644*I644</f>
        <v>0</v>
      </c>
      <c r="N644" s="51" t="n">
        <f aca="false">L644*2.2/100</f>
        <v>0</v>
      </c>
      <c r="O644" s="51" t="n">
        <f aca="false">TRUNC(L644/K644,0)*K644</f>
        <v>0</v>
      </c>
      <c r="P644" s="52" t="n">
        <f aca="false">L644-O644</f>
        <v>0</v>
      </c>
      <c r="R644" s="51"/>
    </row>
    <row r="645" s="1" customFormat="true" ht="111.75" hidden="false" customHeight="true" outlineLevel="0" collapsed="false">
      <c r="A645" s="87" t="n">
        <f aca="false">A644+1</f>
        <v>11</v>
      </c>
      <c r="B645" s="88" t="s">
        <v>799</v>
      </c>
      <c r="C645" s="169" t="s">
        <v>189</v>
      </c>
      <c r="D645" s="89" t="s">
        <v>815</v>
      </c>
      <c r="E645" s="123"/>
      <c r="F645" s="62" t="s">
        <v>86</v>
      </c>
      <c r="G645" s="63" t="n">
        <v>9785912822858</v>
      </c>
      <c r="H645" s="64" t="n">
        <v>26</v>
      </c>
      <c r="I645" s="90" t="n">
        <f aca="false">ROUND((100-$L$4)/100*H645,1)</f>
        <v>13</v>
      </c>
      <c r="J645" s="83" t="s">
        <v>163</v>
      </c>
      <c r="K645" s="67" t="n">
        <v>100</v>
      </c>
      <c r="L645" s="68"/>
      <c r="M645" s="49" t="n">
        <f aca="false">L645*I645</f>
        <v>0</v>
      </c>
      <c r="N645" s="51" t="n">
        <f aca="false">L645*2.2/100</f>
        <v>0</v>
      </c>
      <c r="O645" s="51" t="n">
        <f aca="false">TRUNC(L645/K645,0)*K645</f>
        <v>0</v>
      </c>
      <c r="P645" s="52" t="n">
        <f aca="false">L645-O645</f>
        <v>0</v>
      </c>
      <c r="R645" s="51"/>
    </row>
    <row r="646" s="1" customFormat="true" ht="111.75" hidden="false" customHeight="true" outlineLevel="0" collapsed="false">
      <c r="A646" s="87" t="n">
        <f aca="false">A645+1</f>
        <v>12</v>
      </c>
      <c r="B646" s="88" t="s">
        <v>799</v>
      </c>
      <c r="C646" s="169" t="s">
        <v>189</v>
      </c>
      <c r="D646" s="89" t="s">
        <v>816</v>
      </c>
      <c r="E646" s="61" t="s">
        <v>28</v>
      </c>
      <c r="F646" s="62" t="s">
        <v>672</v>
      </c>
      <c r="G646" s="63" t="n">
        <v>9785912824838</v>
      </c>
      <c r="H646" s="64" t="n">
        <v>26</v>
      </c>
      <c r="I646" s="90" t="n">
        <f aca="false">ROUND((100-$L$4)/100*H646,1)</f>
        <v>13</v>
      </c>
      <c r="J646" s="83" t="s">
        <v>161</v>
      </c>
      <c r="K646" s="67" t="n">
        <v>100</v>
      </c>
      <c r="L646" s="68"/>
      <c r="M646" s="49" t="n">
        <f aca="false">L646*I646</f>
        <v>0</v>
      </c>
      <c r="N646" s="51" t="n">
        <f aca="false">L646*2.2/100</f>
        <v>0</v>
      </c>
      <c r="O646" s="51" t="n">
        <f aca="false">TRUNC(L646/K646,0)*K646</f>
        <v>0</v>
      </c>
      <c r="P646" s="52" t="n">
        <f aca="false">L646-O646</f>
        <v>0</v>
      </c>
      <c r="R646" s="51"/>
    </row>
    <row r="647" s="1" customFormat="true" ht="111.75" hidden="false" customHeight="true" outlineLevel="0" collapsed="false">
      <c r="A647" s="87" t="n">
        <f aca="false">A646+1</f>
        <v>13</v>
      </c>
      <c r="B647" s="88" t="s">
        <v>799</v>
      </c>
      <c r="C647" s="148"/>
      <c r="D647" s="89" t="s">
        <v>817</v>
      </c>
      <c r="E647" s="155"/>
      <c r="F647" s="62" t="s">
        <v>86</v>
      </c>
      <c r="G647" s="63" t="n">
        <v>9785912823008</v>
      </c>
      <c r="H647" s="64" t="n">
        <v>26</v>
      </c>
      <c r="I647" s="90" t="n">
        <f aca="false">ROUND((100-$L$4)/100*H647,1)</f>
        <v>13</v>
      </c>
      <c r="J647" s="83" t="s">
        <v>104</v>
      </c>
      <c r="K647" s="67" t="n">
        <v>100</v>
      </c>
      <c r="L647" s="114"/>
      <c r="M647" s="49" t="n">
        <f aca="false">L647*I647</f>
        <v>0</v>
      </c>
      <c r="N647" s="51" t="n">
        <f aca="false">L647*2.2/100</f>
        <v>0</v>
      </c>
      <c r="O647" s="51" t="n">
        <f aca="false">TRUNC(L647/K647,0)*K647</f>
        <v>0</v>
      </c>
      <c r="P647" s="52" t="n">
        <f aca="false">L647-O647</f>
        <v>0</v>
      </c>
      <c r="R647" s="51"/>
    </row>
    <row r="648" s="1" customFormat="true" ht="111.75" hidden="false" customHeight="true" outlineLevel="0" collapsed="false">
      <c r="A648" s="87" t="n">
        <f aca="false">A647+1</f>
        <v>14</v>
      </c>
      <c r="B648" s="88" t="s">
        <v>799</v>
      </c>
      <c r="C648" s="189"/>
      <c r="D648" s="89" t="s">
        <v>818</v>
      </c>
      <c r="E648" s="155"/>
      <c r="F648" s="62" t="s">
        <v>86</v>
      </c>
      <c r="G648" s="63" t="n">
        <v>9785912823015</v>
      </c>
      <c r="H648" s="64" t="n">
        <v>26</v>
      </c>
      <c r="I648" s="90" t="n">
        <f aca="false">ROUND((100-$L$4)/100*H648,1)</f>
        <v>13</v>
      </c>
      <c r="J648" s="83" t="s">
        <v>216</v>
      </c>
      <c r="K648" s="67" t="n">
        <v>100</v>
      </c>
      <c r="L648" s="114"/>
      <c r="M648" s="49" t="n">
        <f aca="false">L648*I648</f>
        <v>0</v>
      </c>
      <c r="N648" s="51" t="n">
        <f aca="false">L648*2.2/100</f>
        <v>0</v>
      </c>
      <c r="O648" s="51" t="n">
        <f aca="false">TRUNC(L648/K648,0)*K648</f>
        <v>0</v>
      </c>
      <c r="P648" s="52" t="n">
        <f aca="false">L648-O648</f>
        <v>0</v>
      </c>
      <c r="R648" s="51"/>
    </row>
    <row r="649" s="1" customFormat="true" ht="111.75" hidden="false" customHeight="true" outlineLevel="0" collapsed="false">
      <c r="A649" s="87" t="n">
        <f aca="false">A648+1</f>
        <v>15</v>
      </c>
      <c r="B649" s="88"/>
      <c r="C649" s="169" t="s">
        <v>189</v>
      </c>
      <c r="D649" s="89" t="s">
        <v>819</v>
      </c>
      <c r="E649" s="155"/>
      <c r="F649" s="62" t="s">
        <v>86</v>
      </c>
      <c r="G649" s="63" t="n">
        <v>9785912826603</v>
      </c>
      <c r="H649" s="64" t="n">
        <v>26</v>
      </c>
      <c r="I649" s="90" t="n">
        <f aca="false">ROUND((100-$L$4)/100*H649,1)</f>
        <v>13</v>
      </c>
      <c r="J649" s="83" t="s">
        <v>155</v>
      </c>
      <c r="K649" s="67" t="n">
        <v>100</v>
      </c>
      <c r="L649" s="114"/>
      <c r="M649" s="49" t="n">
        <f aca="false">L649*I649</f>
        <v>0</v>
      </c>
      <c r="N649" s="51" t="n">
        <f aca="false">L649*2.2/100</f>
        <v>0</v>
      </c>
      <c r="O649" s="51" t="n">
        <f aca="false">TRUNC(L649/K649,0)*K649</f>
        <v>0</v>
      </c>
      <c r="P649" s="52" t="n">
        <f aca="false">L649-O649</f>
        <v>0</v>
      </c>
      <c r="R649" s="51"/>
    </row>
    <row r="650" s="1" customFormat="true" ht="111.75" hidden="false" customHeight="true" outlineLevel="0" collapsed="false">
      <c r="A650" s="87" t="n">
        <f aca="false">A649+1</f>
        <v>16</v>
      </c>
      <c r="B650" s="88" t="s">
        <v>799</v>
      </c>
      <c r="C650" s="189"/>
      <c r="D650" s="89" t="s">
        <v>820</v>
      </c>
      <c r="E650" s="123"/>
      <c r="F650" s="62" t="s">
        <v>821</v>
      </c>
      <c r="G650" s="63" t="n">
        <v>9785912826573</v>
      </c>
      <c r="H650" s="64" t="n">
        <v>26</v>
      </c>
      <c r="I650" s="90" t="n">
        <f aca="false">ROUND((100-$L$4)/100*H650,1)</f>
        <v>13</v>
      </c>
      <c r="J650" s="83" t="s">
        <v>216</v>
      </c>
      <c r="K650" s="67" t="n">
        <v>100</v>
      </c>
      <c r="L650" s="68"/>
      <c r="M650" s="49" t="n">
        <f aca="false">L650*I650</f>
        <v>0</v>
      </c>
      <c r="N650" s="51" t="n">
        <f aca="false">L650*2.2/100</f>
        <v>0</v>
      </c>
      <c r="O650" s="51" t="n">
        <f aca="false">TRUNC(L650/K650,0)*K650</f>
        <v>0</v>
      </c>
      <c r="P650" s="52" t="n">
        <f aca="false">L650-O650</f>
        <v>0</v>
      </c>
      <c r="R650" s="51"/>
    </row>
    <row r="651" s="1" customFormat="true" ht="111.75" hidden="false" customHeight="true" outlineLevel="0" collapsed="false">
      <c r="A651" s="87" t="n">
        <f aca="false">A650+1</f>
        <v>17</v>
      </c>
      <c r="B651" s="88" t="s">
        <v>799</v>
      </c>
      <c r="C651" s="169" t="s">
        <v>189</v>
      </c>
      <c r="D651" s="89" t="s">
        <v>246</v>
      </c>
      <c r="E651" s="61" t="s">
        <v>28</v>
      </c>
      <c r="F651" s="62" t="s">
        <v>822</v>
      </c>
      <c r="G651" s="63" t="n">
        <v>9785912827150</v>
      </c>
      <c r="H651" s="64" t="n">
        <v>26</v>
      </c>
      <c r="I651" s="90" t="n">
        <f aca="false">ROUND((100-$L$4)/100*H651,1)</f>
        <v>13</v>
      </c>
      <c r="J651" s="83" t="s">
        <v>163</v>
      </c>
      <c r="K651" s="67" t="n">
        <v>100</v>
      </c>
      <c r="L651" s="68"/>
      <c r="M651" s="49" t="n">
        <f aca="false">L651*I651</f>
        <v>0</v>
      </c>
      <c r="N651" s="51" t="n">
        <f aca="false">L651*2.2/100</f>
        <v>0</v>
      </c>
      <c r="O651" s="51" t="n">
        <f aca="false">TRUNC(L651/K651,0)*K651</f>
        <v>0</v>
      </c>
      <c r="P651" s="52" t="n">
        <f aca="false">L651-O651</f>
        <v>0</v>
      </c>
      <c r="R651" s="51"/>
    </row>
    <row r="652" s="1" customFormat="true" ht="111.75" hidden="false" customHeight="true" outlineLevel="0" collapsed="false">
      <c r="A652" s="87" t="n">
        <f aca="false">A651+1</f>
        <v>18</v>
      </c>
      <c r="B652" s="88" t="s">
        <v>799</v>
      </c>
      <c r="C652" s="169" t="s">
        <v>189</v>
      </c>
      <c r="D652" s="89" t="s">
        <v>823</v>
      </c>
      <c r="E652" s="123"/>
      <c r="F652" s="62" t="s">
        <v>824</v>
      </c>
      <c r="G652" s="63" t="n">
        <v>9785912826580</v>
      </c>
      <c r="H652" s="64" t="n">
        <v>26</v>
      </c>
      <c r="I652" s="90" t="n">
        <f aca="false">ROUND((100-$L$4)/100*H652,1)</f>
        <v>13</v>
      </c>
      <c r="J652" s="83" t="s">
        <v>161</v>
      </c>
      <c r="K652" s="67" t="n">
        <v>100</v>
      </c>
      <c r="L652" s="114"/>
      <c r="M652" s="49" t="n">
        <f aca="false">L652*I652</f>
        <v>0</v>
      </c>
      <c r="N652" s="51" t="n">
        <f aca="false">L652*2.2/100</f>
        <v>0</v>
      </c>
      <c r="O652" s="51" t="n">
        <f aca="false">TRUNC(L652/K652,0)*K652</f>
        <v>0</v>
      </c>
      <c r="P652" s="52" t="n">
        <f aca="false">L652-O652</f>
        <v>0</v>
      </c>
      <c r="R652" s="51"/>
    </row>
    <row r="653" s="1" customFormat="true" ht="111.75" hidden="false" customHeight="true" outlineLevel="0" collapsed="false">
      <c r="A653" s="87" t="n">
        <f aca="false">A652+1</f>
        <v>19</v>
      </c>
      <c r="B653" s="88" t="s">
        <v>799</v>
      </c>
      <c r="C653" s="148"/>
      <c r="D653" s="89" t="s">
        <v>825</v>
      </c>
      <c r="E653" s="123"/>
      <c r="F653" s="62" t="s">
        <v>826</v>
      </c>
      <c r="G653" s="63" t="n">
        <v>9785912821400</v>
      </c>
      <c r="H653" s="64" t="n">
        <v>26</v>
      </c>
      <c r="I653" s="90" t="n">
        <f aca="false">ROUND((100-$L$4)/100*H653,1)</f>
        <v>13</v>
      </c>
      <c r="J653" s="83" t="s">
        <v>199</v>
      </c>
      <c r="K653" s="67" t="n">
        <v>100</v>
      </c>
      <c r="L653" s="280"/>
      <c r="M653" s="49" t="n">
        <f aca="false">L653*I653</f>
        <v>0</v>
      </c>
      <c r="N653" s="51" t="n">
        <f aca="false">L653*2.2/100</f>
        <v>0</v>
      </c>
      <c r="O653" s="51" t="n">
        <f aca="false">TRUNC(L653/K653,0)*K653</f>
        <v>0</v>
      </c>
      <c r="P653" s="52" t="n">
        <f aca="false">L653-O653</f>
        <v>0</v>
      </c>
      <c r="R653" s="51"/>
    </row>
    <row r="654" s="1" customFormat="true" ht="111.75" hidden="false" customHeight="true" outlineLevel="0" collapsed="false">
      <c r="A654" s="87" t="n">
        <f aca="false">A653+1</f>
        <v>20</v>
      </c>
      <c r="B654" s="88" t="s">
        <v>799</v>
      </c>
      <c r="C654" s="169" t="s">
        <v>189</v>
      </c>
      <c r="D654" s="89" t="s">
        <v>827</v>
      </c>
      <c r="E654" s="123"/>
      <c r="F654" s="62" t="s">
        <v>86</v>
      </c>
      <c r="G654" s="63" t="n">
        <v>9785912824852</v>
      </c>
      <c r="H654" s="64" t="n">
        <v>26</v>
      </c>
      <c r="I654" s="90" t="n">
        <f aca="false">ROUND((100-$L$4)/100*H654,1)</f>
        <v>13</v>
      </c>
      <c r="J654" s="83" t="s">
        <v>199</v>
      </c>
      <c r="K654" s="67" t="n">
        <v>100</v>
      </c>
      <c r="L654" s="280"/>
      <c r="M654" s="49" t="n">
        <f aca="false">L654*I654</f>
        <v>0</v>
      </c>
      <c r="N654" s="51" t="n">
        <f aca="false">L654*2.2/100</f>
        <v>0</v>
      </c>
      <c r="O654" s="51" t="n">
        <f aca="false">TRUNC(L654/K654,0)*K654</f>
        <v>0</v>
      </c>
      <c r="P654" s="52" t="n">
        <f aca="false">L654-O654</f>
        <v>0</v>
      </c>
      <c r="R654" s="51"/>
    </row>
    <row r="655" s="1" customFormat="true" ht="111.75" hidden="false" customHeight="true" outlineLevel="0" collapsed="false">
      <c r="A655" s="87" t="n">
        <f aca="false">A654+1</f>
        <v>21</v>
      </c>
      <c r="B655" s="88" t="s">
        <v>799</v>
      </c>
      <c r="C655" s="189"/>
      <c r="D655" s="89" t="s">
        <v>828</v>
      </c>
      <c r="E655" s="123"/>
      <c r="F655" s="281" t="s">
        <v>86</v>
      </c>
      <c r="G655" s="282" t="n">
        <v>9785912824869</v>
      </c>
      <c r="H655" s="64" t="n">
        <v>26</v>
      </c>
      <c r="I655" s="90" t="n">
        <f aca="false">ROUND((100-$L$4)/100*H655,1)</f>
        <v>13</v>
      </c>
      <c r="J655" s="283" t="s">
        <v>216</v>
      </c>
      <c r="K655" s="284" t="n">
        <v>100</v>
      </c>
      <c r="L655" s="68"/>
      <c r="M655" s="49" t="n">
        <f aca="false">L655*I655</f>
        <v>0</v>
      </c>
      <c r="N655" s="51" t="n">
        <f aca="false">L655*2.2/100</f>
        <v>0</v>
      </c>
      <c r="O655" s="51" t="n">
        <f aca="false">TRUNC(L655/K655,0)*K655</f>
        <v>0</v>
      </c>
      <c r="P655" s="52" t="n">
        <f aca="false">L655-O655</f>
        <v>0</v>
      </c>
      <c r="R655" s="51"/>
    </row>
    <row r="656" s="1" customFormat="true" ht="111.75" hidden="false" customHeight="true" outlineLevel="0" collapsed="false">
      <c r="A656" s="87" t="n">
        <f aca="false">A655+1</f>
        <v>22</v>
      </c>
      <c r="B656" s="88" t="s">
        <v>799</v>
      </c>
      <c r="C656" s="169" t="s">
        <v>189</v>
      </c>
      <c r="D656" s="89" t="s">
        <v>829</v>
      </c>
      <c r="E656" s="123"/>
      <c r="F656" s="62" t="s">
        <v>821</v>
      </c>
      <c r="G656" s="63" t="n">
        <v>9785912828058</v>
      </c>
      <c r="H656" s="64" t="n">
        <v>26</v>
      </c>
      <c r="I656" s="90" t="n">
        <f aca="false">ROUND((100-$L$4)/100*H656,1)</f>
        <v>13</v>
      </c>
      <c r="J656" s="83" t="s">
        <v>199</v>
      </c>
      <c r="K656" s="67" t="n">
        <v>100</v>
      </c>
      <c r="L656" s="68"/>
      <c r="M656" s="49" t="n">
        <f aca="false">L656*I656</f>
        <v>0</v>
      </c>
      <c r="N656" s="51" t="n">
        <f aca="false">L656*2.2/100</f>
        <v>0</v>
      </c>
      <c r="O656" s="51" t="n">
        <f aca="false">TRUNC(L656/K656,0)*K656</f>
        <v>0</v>
      </c>
      <c r="P656" s="52" t="n">
        <f aca="false">L656-O656</f>
        <v>0</v>
      </c>
      <c r="R656" s="51"/>
    </row>
    <row r="657" s="1" customFormat="true" ht="111.75" hidden="false" customHeight="true" outlineLevel="0" collapsed="false">
      <c r="A657" s="87" t="n">
        <f aca="false">A656+1</f>
        <v>23</v>
      </c>
      <c r="B657" s="88" t="s">
        <v>799</v>
      </c>
      <c r="C657" s="169" t="s">
        <v>189</v>
      </c>
      <c r="D657" s="89" t="s">
        <v>830</v>
      </c>
      <c r="E657" s="123"/>
      <c r="F657" s="62" t="s">
        <v>824</v>
      </c>
      <c r="G657" s="63" t="n">
        <v>9785912828065</v>
      </c>
      <c r="H657" s="64" t="n">
        <v>26</v>
      </c>
      <c r="I657" s="90" t="n">
        <f aca="false">ROUND((100-$L$4)/100*H657,1)</f>
        <v>13</v>
      </c>
      <c r="J657" s="83" t="s">
        <v>155</v>
      </c>
      <c r="K657" s="67" t="n">
        <v>100</v>
      </c>
      <c r="L657" s="114"/>
      <c r="M657" s="49" t="n">
        <f aca="false">L657*I657</f>
        <v>0</v>
      </c>
      <c r="N657" s="51" t="n">
        <f aca="false">L657*2.2/100</f>
        <v>0</v>
      </c>
      <c r="O657" s="51" t="n">
        <f aca="false">TRUNC(L657/K657,0)*K657</f>
        <v>0</v>
      </c>
      <c r="P657" s="52" t="n">
        <f aca="false">L657-O657</f>
        <v>0</v>
      </c>
      <c r="R657" s="51"/>
    </row>
    <row r="658" s="1" customFormat="true" ht="111.75" hidden="false" customHeight="true" outlineLevel="0" collapsed="false">
      <c r="A658" s="87" t="n">
        <f aca="false">A657+1</f>
        <v>24</v>
      </c>
      <c r="B658" s="88" t="s">
        <v>799</v>
      </c>
      <c r="C658" s="148"/>
      <c r="D658" s="89" t="s">
        <v>281</v>
      </c>
      <c r="E658" s="123"/>
      <c r="F658" s="62" t="s">
        <v>824</v>
      </c>
      <c r="G658" s="63" t="n">
        <v>9785912826597</v>
      </c>
      <c r="H658" s="64" t="n">
        <v>26</v>
      </c>
      <c r="I658" s="90" t="n">
        <f aca="false">ROUND((100-$L$4)/100*H658,1)</f>
        <v>13</v>
      </c>
      <c r="J658" s="83"/>
      <c r="K658" s="67" t="n">
        <v>100</v>
      </c>
      <c r="L658" s="114"/>
      <c r="M658" s="49" t="n">
        <f aca="false">L658*I658</f>
        <v>0</v>
      </c>
      <c r="N658" s="51" t="n">
        <f aca="false">L658*2.2/100</f>
        <v>0</v>
      </c>
      <c r="O658" s="51" t="n">
        <f aca="false">TRUNC(L658/K658,0)*K658</f>
        <v>0</v>
      </c>
      <c r="P658" s="52" t="n">
        <f aca="false">L658-O658</f>
        <v>0</v>
      </c>
      <c r="R658" s="81"/>
    </row>
    <row r="659" s="132" customFormat="true" ht="111.75" hidden="false" customHeight="true" outlineLevel="0" collapsed="false">
      <c r="A659" s="87" t="n">
        <f aca="false">A658+1</f>
        <v>25</v>
      </c>
      <c r="B659" s="88" t="s">
        <v>799</v>
      </c>
      <c r="C659" s="169" t="s">
        <v>189</v>
      </c>
      <c r="D659" s="89" t="s">
        <v>831</v>
      </c>
      <c r="E659" s="123"/>
      <c r="F659" s="62" t="s">
        <v>821</v>
      </c>
      <c r="G659" s="63" t="n">
        <v>9785912828072</v>
      </c>
      <c r="H659" s="64" t="n">
        <v>26</v>
      </c>
      <c r="I659" s="90" t="n">
        <f aca="false">ROUND((100-$L$4)/100*H659,1)</f>
        <v>13</v>
      </c>
      <c r="J659" s="83" t="s">
        <v>199</v>
      </c>
      <c r="K659" s="67" t="n">
        <v>100</v>
      </c>
      <c r="L659" s="114"/>
      <c r="M659" s="49" t="n">
        <f aca="false">L659*I659</f>
        <v>0</v>
      </c>
      <c r="N659" s="51" t="n">
        <f aca="false">L659*2.2/100</f>
        <v>0</v>
      </c>
      <c r="O659" s="51" t="n">
        <f aca="false">TRUNC(L659/K659,0)*K659</f>
        <v>0</v>
      </c>
      <c r="P659" s="52" t="n">
        <f aca="false">L659-O659</f>
        <v>0</v>
      </c>
      <c r="R659" s="81"/>
    </row>
    <row r="660" s="132" customFormat="true" ht="111.75" hidden="false" customHeight="true" outlineLevel="0" collapsed="false">
      <c r="A660" s="87" t="n">
        <f aca="false">A659+1</f>
        <v>26</v>
      </c>
      <c r="B660" s="88" t="s">
        <v>799</v>
      </c>
      <c r="C660" s="169" t="s">
        <v>189</v>
      </c>
      <c r="D660" s="89" t="s">
        <v>832</v>
      </c>
      <c r="E660" s="123"/>
      <c r="F660" s="62" t="s">
        <v>833</v>
      </c>
      <c r="G660" s="63" t="n">
        <v>9785912828089</v>
      </c>
      <c r="H660" s="64" t="n">
        <v>26</v>
      </c>
      <c r="I660" s="90" t="n">
        <f aca="false">ROUND((100-$L$4)/100*H660,1)</f>
        <v>13</v>
      </c>
      <c r="J660" s="83" t="s">
        <v>199</v>
      </c>
      <c r="K660" s="67" t="n">
        <v>100</v>
      </c>
      <c r="L660" s="114"/>
      <c r="M660" s="49" t="n">
        <f aca="false">L660*I660</f>
        <v>0</v>
      </c>
      <c r="N660" s="51" t="n">
        <f aca="false">L660*2.2/100</f>
        <v>0</v>
      </c>
      <c r="O660" s="51" t="n">
        <f aca="false">TRUNC(L660/K660,0)*K660</f>
        <v>0</v>
      </c>
      <c r="P660" s="52" t="n">
        <f aca="false">L660-O660</f>
        <v>0</v>
      </c>
      <c r="R660" s="51"/>
    </row>
    <row r="661" s="1" customFormat="true" ht="23.25" hidden="false" customHeight="true" outlineLevel="0" collapsed="false">
      <c r="A661" s="71" t="s">
        <v>834</v>
      </c>
      <c r="B661" s="71"/>
      <c r="C661" s="71"/>
      <c r="D661" s="71"/>
      <c r="E661" s="184"/>
      <c r="F661" s="55" t="s">
        <v>835</v>
      </c>
      <c r="G661" s="55"/>
      <c r="H661" s="55"/>
      <c r="I661" s="55"/>
      <c r="J661" s="55"/>
      <c r="K661" s="55"/>
      <c r="L661" s="186"/>
      <c r="M661" s="49"/>
      <c r="N661" s="51"/>
      <c r="O661" s="51"/>
      <c r="P661" s="52"/>
      <c r="R661" s="51"/>
    </row>
    <row r="662" s="1" customFormat="true" ht="38.25" hidden="false" customHeight="true" outlineLevel="0" collapsed="false">
      <c r="A662" s="71"/>
      <c r="B662" s="184"/>
      <c r="C662" s="279" t="s">
        <v>797</v>
      </c>
      <c r="D662" s="279"/>
      <c r="E662" s="72"/>
      <c r="F662" s="200"/>
      <c r="G662" s="200"/>
      <c r="H662" s="200"/>
      <c r="I662" s="200"/>
      <c r="J662" s="200"/>
      <c r="K662" s="55"/>
      <c r="L662" s="186"/>
      <c r="M662" s="49"/>
      <c r="N662" s="51"/>
      <c r="O662" s="51"/>
      <c r="P662" s="51"/>
      <c r="R662" s="51"/>
    </row>
    <row r="663" s="1" customFormat="true" ht="111.75" hidden="false" customHeight="true" outlineLevel="0" collapsed="false">
      <c r="A663" s="82" t="n">
        <v>1</v>
      </c>
      <c r="B663" s="88" t="s">
        <v>836</v>
      </c>
      <c r="C663" s="169" t="s">
        <v>189</v>
      </c>
      <c r="D663" s="89" t="s">
        <v>837</v>
      </c>
      <c r="E663" s="123"/>
      <c r="F663" s="62" t="s">
        <v>838</v>
      </c>
      <c r="G663" s="63" t="n">
        <v>9785000336427</v>
      </c>
      <c r="H663" s="85" t="n">
        <v>36</v>
      </c>
      <c r="I663" s="65" t="n">
        <f aca="false">ROUND((100-$L$4)/100*H663,1)</f>
        <v>18</v>
      </c>
      <c r="J663" s="86" t="s">
        <v>155</v>
      </c>
      <c r="K663" s="67" t="n">
        <v>50</v>
      </c>
      <c r="L663" s="68"/>
      <c r="M663" s="49" t="n">
        <f aca="false">L663*I663</f>
        <v>0</v>
      </c>
      <c r="N663" s="51" t="n">
        <f aca="false">L663*1.75/50</f>
        <v>0</v>
      </c>
      <c r="O663" s="51" t="n">
        <f aca="false">TRUNC(L663/K663,0)*K663</f>
        <v>0</v>
      </c>
      <c r="P663" s="52" t="n">
        <f aca="false">L663-O663</f>
        <v>0</v>
      </c>
      <c r="R663" s="51"/>
    </row>
    <row r="664" s="1" customFormat="true" ht="111.75" hidden="false" customHeight="true" outlineLevel="0" collapsed="false">
      <c r="A664" s="82" t="n">
        <f aca="false">A663+1</f>
        <v>2</v>
      </c>
      <c r="B664" s="88" t="s">
        <v>836</v>
      </c>
      <c r="C664" s="169" t="s">
        <v>189</v>
      </c>
      <c r="D664" s="89" t="s">
        <v>839</v>
      </c>
      <c r="E664" s="123"/>
      <c r="F664" s="62" t="s">
        <v>838</v>
      </c>
      <c r="G664" s="63" t="n">
        <v>9785000336625</v>
      </c>
      <c r="H664" s="85" t="n">
        <v>36</v>
      </c>
      <c r="I664" s="65" t="n">
        <f aca="false">ROUND((100-$L$4)/100*H664,1)</f>
        <v>18</v>
      </c>
      <c r="J664" s="86" t="s">
        <v>155</v>
      </c>
      <c r="K664" s="67" t="n">
        <v>50</v>
      </c>
      <c r="L664" s="68"/>
      <c r="M664" s="49" t="n">
        <f aca="false">L664*I664</f>
        <v>0</v>
      </c>
      <c r="N664" s="51" t="n">
        <f aca="false">L664*1.75/50</f>
        <v>0</v>
      </c>
      <c r="O664" s="51" t="n">
        <f aca="false">TRUNC(L664/K664,0)*K664</f>
        <v>0</v>
      </c>
      <c r="P664" s="52" t="n">
        <f aca="false">L664-O664</f>
        <v>0</v>
      </c>
      <c r="R664" s="51"/>
    </row>
    <row r="665" s="1" customFormat="true" ht="111.75" hidden="false" customHeight="true" outlineLevel="0" collapsed="false">
      <c r="A665" s="82" t="n">
        <f aca="false">A664+1</f>
        <v>3</v>
      </c>
      <c r="B665" s="88" t="s">
        <v>836</v>
      </c>
      <c r="C665" s="148"/>
      <c r="D665" s="89" t="s">
        <v>840</v>
      </c>
      <c r="E665" s="61" t="s">
        <v>28</v>
      </c>
      <c r="F665" s="62" t="s">
        <v>838</v>
      </c>
      <c r="G665" s="63" t="n">
        <v>9785000336472</v>
      </c>
      <c r="H665" s="85" t="n">
        <v>36</v>
      </c>
      <c r="I665" s="65" t="n">
        <f aca="false">ROUND((100-$L$4)/100*H665,1)</f>
        <v>18</v>
      </c>
      <c r="J665" s="86" t="s">
        <v>199</v>
      </c>
      <c r="K665" s="67" t="n">
        <v>50</v>
      </c>
      <c r="L665" s="68"/>
      <c r="M665" s="49" t="n">
        <f aca="false">L665*I665</f>
        <v>0</v>
      </c>
      <c r="N665" s="51" t="n">
        <f aca="false">L665*1.75/50</f>
        <v>0</v>
      </c>
      <c r="O665" s="51" t="n">
        <f aca="false">TRUNC(L665/K665,0)*K665</f>
        <v>0</v>
      </c>
      <c r="P665" s="52" t="n">
        <f aca="false">L665-O665</f>
        <v>0</v>
      </c>
      <c r="R665" s="51"/>
    </row>
    <row r="666" s="1" customFormat="true" ht="111.75" hidden="false" customHeight="true" outlineLevel="0" collapsed="false">
      <c r="A666" s="82" t="n">
        <f aca="false">A665+1</f>
        <v>4</v>
      </c>
      <c r="B666" s="88"/>
      <c r="C666" s="169" t="s">
        <v>189</v>
      </c>
      <c r="D666" s="89" t="s">
        <v>841</v>
      </c>
      <c r="E666" s="61" t="s">
        <v>28</v>
      </c>
      <c r="F666" s="62" t="s">
        <v>797</v>
      </c>
      <c r="G666" s="63" t="n">
        <v>9785000336489</v>
      </c>
      <c r="H666" s="85" t="n">
        <v>36</v>
      </c>
      <c r="I666" s="65" t="n">
        <f aca="false">ROUND((100-$L$4)/100*H666,1)</f>
        <v>18</v>
      </c>
      <c r="J666" s="86" t="s">
        <v>155</v>
      </c>
      <c r="K666" s="67" t="n">
        <v>50</v>
      </c>
      <c r="L666" s="68"/>
      <c r="M666" s="49" t="n">
        <f aca="false">L666*I666</f>
        <v>0</v>
      </c>
      <c r="N666" s="51" t="n">
        <f aca="false">L666*1.75/50</f>
        <v>0</v>
      </c>
      <c r="O666" s="51" t="n">
        <f aca="false">TRUNC(L666/K666,0)*K666</f>
        <v>0</v>
      </c>
      <c r="P666" s="52" t="n">
        <f aca="false">L666-O666</f>
        <v>0</v>
      </c>
      <c r="R666" s="51"/>
    </row>
    <row r="667" s="1" customFormat="true" ht="43.5" hidden="false" customHeight="true" outlineLevel="0" collapsed="false">
      <c r="A667" s="82"/>
      <c r="B667" s="88"/>
      <c r="C667" s="279" t="s">
        <v>808</v>
      </c>
      <c r="D667" s="279"/>
      <c r="E667" s="72"/>
      <c r="F667" s="202" t="s">
        <v>835</v>
      </c>
      <c r="G667" s="202"/>
      <c r="H667" s="202"/>
      <c r="I667" s="202"/>
      <c r="J667" s="202"/>
      <c r="K667" s="202"/>
      <c r="L667" s="186"/>
      <c r="M667" s="49"/>
      <c r="N667" s="51"/>
      <c r="O667" s="51"/>
      <c r="P667" s="52"/>
      <c r="R667" s="51"/>
    </row>
    <row r="668" s="1" customFormat="true" ht="111.75" hidden="false" customHeight="true" outlineLevel="0" collapsed="false">
      <c r="A668" s="82" t="n">
        <f aca="false">A666+1</f>
        <v>5</v>
      </c>
      <c r="B668" s="88" t="s">
        <v>836</v>
      </c>
      <c r="C668" s="169" t="s">
        <v>189</v>
      </c>
      <c r="D668" s="273" t="s">
        <v>190</v>
      </c>
      <c r="E668" s="61" t="s">
        <v>28</v>
      </c>
      <c r="F668" s="62" t="s">
        <v>842</v>
      </c>
      <c r="G668" s="63" t="n">
        <v>9785000336618</v>
      </c>
      <c r="H668" s="85" t="n">
        <v>36</v>
      </c>
      <c r="I668" s="65" t="n">
        <f aca="false">ROUND((100-$L$4)/100*H668,1)</f>
        <v>18</v>
      </c>
      <c r="J668" s="86" t="s">
        <v>386</v>
      </c>
      <c r="K668" s="67" t="n">
        <v>50</v>
      </c>
      <c r="L668" s="68"/>
      <c r="M668" s="49" t="n">
        <f aca="false">L668*I668</f>
        <v>0</v>
      </c>
      <c r="N668" s="51" t="n">
        <f aca="false">L668*1.75/50</f>
        <v>0</v>
      </c>
      <c r="O668" s="51" t="n">
        <f aca="false">TRUNC(L668/K668,0)*K668</f>
        <v>0</v>
      </c>
      <c r="P668" s="52" t="n">
        <f aca="false">L668-O668</f>
        <v>0</v>
      </c>
      <c r="R668" s="51"/>
    </row>
    <row r="669" s="1" customFormat="true" ht="111.75" hidden="false" customHeight="true" outlineLevel="0" collapsed="false">
      <c r="A669" s="82" t="n">
        <f aca="false">A668+1</f>
        <v>6</v>
      </c>
      <c r="B669" s="88"/>
      <c r="C669" s="169" t="s">
        <v>189</v>
      </c>
      <c r="D669" s="273" t="s">
        <v>843</v>
      </c>
      <c r="E669" s="61" t="s">
        <v>28</v>
      </c>
      <c r="F669" s="62" t="s">
        <v>808</v>
      </c>
      <c r="G669" s="63" t="n">
        <v>9785000336458</v>
      </c>
      <c r="H669" s="85" t="n">
        <v>36</v>
      </c>
      <c r="I669" s="65" t="n">
        <f aca="false">ROUND((100-$L$4)/100*H669,1)</f>
        <v>18</v>
      </c>
      <c r="J669" s="86" t="s">
        <v>155</v>
      </c>
      <c r="K669" s="67" t="n">
        <v>50</v>
      </c>
      <c r="L669" s="68"/>
      <c r="M669" s="49" t="n">
        <f aca="false">L669*I669</f>
        <v>0</v>
      </c>
      <c r="N669" s="51" t="n">
        <f aca="false">L669*1.75/50</f>
        <v>0</v>
      </c>
      <c r="O669" s="51" t="n">
        <f aca="false">TRUNC(L669/K669,0)*K669</f>
        <v>0</v>
      </c>
      <c r="P669" s="52" t="n">
        <f aca="false">L669-O669</f>
        <v>0</v>
      </c>
      <c r="R669" s="51"/>
    </row>
    <row r="670" s="1" customFormat="true" ht="36.75" hidden="false" customHeight="true" outlineLevel="0" collapsed="false">
      <c r="A670" s="82"/>
      <c r="B670" s="88"/>
      <c r="C670" s="279" t="s">
        <v>86</v>
      </c>
      <c r="D670" s="279"/>
      <c r="E670" s="209"/>
      <c r="F670" s="62"/>
      <c r="G670" s="63"/>
      <c r="H670" s="85"/>
      <c r="I670" s="65"/>
      <c r="J670" s="86"/>
      <c r="K670" s="67"/>
      <c r="L670" s="68"/>
      <c r="M670" s="49"/>
      <c r="N670" s="51"/>
      <c r="O670" s="51"/>
      <c r="P670" s="52"/>
      <c r="R670" s="51"/>
    </row>
    <row r="671" s="1" customFormat="true" ht="111.75" hidden="false" customHeight="true" outlineLevel="0" collapsed="false">
      <c r="A671" s="82" t="n">
        <f aca="false">A669+1</f>
        <v>7</v>
      </c>
      <c r="B671" s="88" t="s">
        <v>836</v>
      </c>
      <c r="C671" s="169" t="s">
        <v>189</v>
      </c>
      <c r="D671" s="273" t="s">
        <v>844</v>
      </c>
      <c r="E671" s="123"/>
      <c r="F671" s="62" t="s">
        <v>559</v>
      </c>
      <c r="G671" s="63" t="n">
        <v>9785000336434</v>
      </c>
      <c r="H671" s="85" t="n">
        <v>36</v>
      </c>
      <c r="I671" s="65" t="n">
        <f aca="false">ROUND((100-$L$4)/100*H671,1)</f>
        <v>18</v>
      </c>
      <c r="J671" s="86" t="s">
        <v>155</v>
      </c>
      <c r="K671" s="67" t="n">
        <v>50</v>
      </c>
      <c r="L671" s="68"/>
      <c r="M671" s="49" t="n">
        <f aca="false">L671*I671</f>
        <v>0</v>
      </c>
      <c r="N671" s="51" t="n">
        <f aca="false">L671*1.75/50</f>
        <v>0</v>
      </c>
      <c r="O671" s="51" t="n">
        <f aca="false">TRUNC(L671/K671,0)*K671</f>
        <v>0</v>
      </c>
      <c r="P671" s="52" t="n">
        <f aca="false">L671-O671</f>
        <v>0</v>
      </c>
      <c r="R671" s="51"/>
    </row>
    <row r="672" s="1" customFormat="true" ht="111.75" hidden="false" customHeight="true" outlineLevel="0" collapsed="false">
      <c r="A672" s="82" t="n">
        <f aca="false">A671+1</f>
        <v>8</v>
      </c>
      <c r="B672" s="88" t="s">
        <v>836</v>
      </c>
      <c r="C672" s="148"/>
      <c r="D672" s="273" t="s">
        <v>845</v>
      </c>
      <c r="E672" s="123"/>
      <c r="F672" s="62" t="s">
        <v>846</v>
      </c>
      <c r="G672" s="63" t="n">
        <v>9785000336465</v>
      </c>
      <c r="H672" s="85" t="n">
        <v>36</v>
      </c>
      <c r="I672" s="65" t="n">
        <f aca="false">ROUND((100-$L$4)/100*H672,1)</f>
        <v>18</v>
      </c>
      <c r="J672" s="86" t="s">
        <v>199</v>
      </c>
      <c r="K672" s="67" t="n">
        <v>50</v>
      </c>
      <c r="L672" s="68"/>
      <c r="M672" s="49" t="n">
        <f aca="false">L672*I672</f>
        <v>0</v>
      </c>
      <c r="N672" s="51" t="n">
        <f aca="false">L672*1.75/50</f>
        <v>0</v>
      </c>
      <c r="O672" s="51" t="n">
        <f aca="false">TRUNC(L672/K672,0)*K672</f>
        <v>0</v>
      </c>
      <c r="P672" s="52" t="n">
        <f aca="false">L672-O672</f>
        <v>0</v>
      </c>
      <c r="R672" s="51"/>
    </row>
    <row r="673" s="1" customFormat="true" ht="111.75" hidden="false" customHeight="true" outlineLevel="0" collapsed="false">
      <c r="A673" s="82" t="n">
        <f aca="false">A672+1</f>
        <v>9</v>
      </c>
      <c r="B673" s="88" t="s">
        <v>836</v>
      </c>
      <c r="C673" s="148"/>
      <c r="D673" s="273" t="s">
        <v>847</v>
      </c>
      <c r="E673" s="123"/>
      <c r="F673" s="62" t="s">
        <v>559</v>
      </c>
      <c r="G673" s="63" t="n">
        <v>9785000336632</v>
      </c>
      <c r="H673" s="85" t="n">
        <v>36</v>
      </c>
      <c r="I673" s="65" t="n">
        <f aca="false">ROUND((100-$L$4)/100*H673,1)</f>
        <v>18</v>
      </c>
      <c r="J673" s="86" t="s">
        <v>174</v>
      </c>
      <c r="K673" s="67" t="n">
        <v>50</v>
      </c>
      <c r="L673" s="68"/>
      <c r="M673" s="49" t="n">
        <f aca="false">L673*I673</f>
        <v>0</v>
      </c>
      <c r="N673" s="51" t="n">
        <f aca="false">L673*1.75/50</f>
        <v>0</v>
      </c>
      <c r="O673" s="51" t="n">
        <f aca="false">TRUNC(L673/K673,0)*K673</f>
        <v>0</v>
      </c>
      <c r="P673" s="52" t="n">
        <f aca="false">L673-O673</f>
        <v>0</v>
      </c>
      <c r="R673" s="51"/>
    </row>
    <row r="674" s="1" customFormat="true" ht="111.75" hidden="false" customHeight="true" outlineLevel="0" collapsed="false">
      <c r="A674" s="82" t="n">
        <f aca="false">A673+1</f>
        <v>10</v>
      </c>
      <c r="B674" s="88" t="s">
        <v>836</v>
      </c>
      <c r="C674" s="169" t="s">
        <v>189</v>
      </c>
      <c r="D674" s="273" t="s">
        <v>848</v>
      </c>
      <c r="E674" s="61" t="s">
        <v>28</v>
      </c>
      <c r="F674" s="62" t="s">
        <v>846</v>
      </c>
      <c r="G674" s="63" t="n">
        <v>9785000336441</v>
      </c>
      <c r="H674" s="85" t="n">
        <v>36</v>
      </c>
      <c r="I674" s="65" t="n">
        <f aca="false">ROUND((100-$L$4)/100*H674,1)</f>
        <v>18</v>
      </c>
      <c r="J674" s="86" t="s">
        <v>199</v>
      </c>
      <c r="K674" s="67" t="n">
        <v>50</v>
      </c>
      <c r="L674" s="68"/>
      <c r="M674" s="49" t="n">
        <f aca="false">L674*I674</f>
        <v>0</v>
      </c>
      <c r="N674" s="51" t="n">
        <f aca="false">L674*1.75/50</f>
        <v>0</v>
      </c>
      <c r="O674" s="51" t="n">
        <f aca="false">TRUNC(L674/K674,0)*K674</f>
        <v>0</v>
      </c>
      <c r="P674" s="52" t="n">
        <f aca="false">L674-O674</f>
        <v>0</v>
      </c>
      <c r="R674" s="81"/>
    </row>
    <row r="675" s="132" customFormat="true" ht="111.75" hidden="false" customHeight="true" outlineLevel="0" collapsed="false">
      <c r="A675" s="82" t="n">
        <f aca="false">A674+1</f>
        <v>11</v>
      </c>
      <c r="B675" s="88" t="s">
        <v>836</v>
      </c>
      <c r="C675" s="169" t="s">
        <v>189</v>
      </c>
      <c r="D675" s="273" t="s">
        <v>849</v>
      </c>
      <c r="E675" s="61" t="s">
        <v>28</v>
      </c>
      <c r="F675" s="62" t="s">
        <v>559</v>
      </c>
      <c r="G675" s="63" t="n">
        <v>9785000336496</v>
      </c>
      <c r="H675" s="85" t="n">
        <v>36</v>
      </c>
      <c r="I675" s="65" t="n">
        <f aca="false">ROUND((100-$L$4)/100*H675,1)</f>
        <v>18</v>
      </c>
      <c r="J675" s="86" t="s">
        <v>155</v>
      </c>
      <c r="K675" s="67" t="n">
        <v>50</v>
      </c>
      <c r="L675" s="68"/>
      <c r="M675" s="49" t="n">
        <f aca="false">L675*I675</f>
        <v>0</v>
      </c>
      <c r="N675" s="51" t="n">
        <f aca="false">L675*1.75/50</f>
        <v>0</v>
      </c>
      <c r="O675" s="51" t="n">
        <f aca="false">TRUNC(L675/K675,0)*K675</f>
        <v>0</v>
      </c>
      <c r="P675" s="52" t="n">
        <f aca="false">L675-O675</f>
        <v>0</v>
      </c>
      <c r="R675" s="81"/>
    </row>
    <row r="676" s="132" customFormat="true" ht="111.75" hidden="false" customHeight="true" outlineLevel="0" collapsed="false">
      <c r="A676" s="82" t="n">
        <f aca="false">A675+1</f>
        <v>12</v>
      </c>
      <c r="B676" s="88" t="s">
        <v>836</v>
      </c>
      <c r="C676" s="169" t="s">
        <v>189</v>
      </c>
      <c r="D676" s="273" t="s">
        <v>850</v>
      </c>
      <c r="E676" s="123"/>
      <c r="F676" s="62" t="s">
        <v>559</v>
      </c>
      <c r="G676" s="63" t="n">
        <v>9785000336601</v>
      </c>
      <c r="H676" s="85" t="n">
        <v>36</v>
      </c>
      <c r="I676" s="65" t="n">
        <f aca="false">ROUND((100-$L$4)/100*H676,1)</f>
        <v>18</v>
      </c>
      <c r="J676" s="86" t="s">
        <v>155</v>
      </c>
      <c r="K676" s="67" t="n">
        <v>50</v>
      </c>
      <c r="L676" s="68"/>
      <c r="M676" s="49" t="n">
        <f aca="false">L676*I676</f>
        <v>0</v>
      </c>
      <c r="N676" s="51" t="n">
        <f aca="false">L676*1.75/50</f>
        <v>0</v>
      </c>
      <c r="O676" s="51" t="n">
        <f aca="false">TRUNC(L676/K676,0)*K676</f>
        <v>0</v>
      </c>
      <c r="P676" s="52" t="n">
        <f aca="false">L676-O676</f>
        <v>0</v>
      </c>
      <c r="R676" s="51"/>
    </row>
    <row r="677" s="1" customFormat="true" ht="47.25" hidden="false" customHeight="true" outlineLevel="0" collapsed="false">
      <c r="A677" s="71" t="s">
        <v>459</v>
      </c>
      <c r="B677" s="71"/>
      <c r="C677" s="71"/>
      <c r="D677" s="71"/>
      <c r="E677" s="72"/>
      <c r="F677" s="55" t="s">
        <v>851</v>
      </c>
      <c r="G677" s="55"/>
      <c r="H677" s="55"/>
      <c r="I677" s="55"/>
      <c r="J677" s="55"/>
      <c r="K677" s="55"/>
      <c r="L677" s="186"/>
      <c r="M677" s="49"/>
      <c r="N677" s="51"/>
      <c r="O677" s="51"/>
      <c r="P677" s="52"/>
      <c r="R677" s="51"/>
    </row>
    <row r="678" s="1" customFormat="true" ht="111.75" hidden="false" customHeight="true" outlineLevel="0" collapsed="false">
      <c r="A678" s="74" t="n">
        <v>1</v>
      </c>
      <c r="B678" s="75" t="s">
        <v>67</v>
      </c>
      <c r="C678" s="169" t="s">
        <v>189</v>
      </c>
      <c r="D678" s="273" t="s">
        <v>852</v>
      </c>
      <c r="E678" s="155"/>
      <c r="F678" s="62" t="s">
        <v>853</v>
      </c>
      <c r="G678" s="63" t="n">
        <v>9785912822049</v>
      </c>
      <c r="H678" s="64" t="n">
        <v>24</v>
      </c>
      <c r="I678" s="65" t="n">
        <f aca="false">ROUND((100-$L$4)/100*H678,1)</f>
        <v>12</v>
      </c>
      <c r="J678" s="83" t="s">
        <v>163</v>
      </c>
      <c r="K678" s="67" t="n">
        <v>100</v>
      </c>
      <c r="L678" s="114"/>
      <c r="M678" s="49" t="n">
        <f aca="false">L678*I678</f>
        <v>0</v>
      </c>
      <c r="N678" s="51" t="n">
        <f aca="false">L678*1.9/100</f>
        <v>0</v>
      </c>
      <c r="O678" s="51" t="n">
        <f aca="false">TRUNC(L678/K678,0)*K678</f>
        <v>0</v>
      </c>
      <c r="P678" s="52" t="n">
        <f aca="false">L678-O678</f>
        <v>0</v>
      </c>
      <c r="R678" s="51"/>
    </row>
    <row r="679" s="1" customFormat="true" ht="111.75" hidden="false" customHeight="true" outlineLevel="0" collapsed="false">
      <c r="A679" s="74" t="n">
        <f aca="false">A678+1</f>
        <v>2</v>
      </c>
      <c r="B679" s="75"/>
      <c r="C679" s="169" t="s">
        <v>189</v>
      </c>
      <c r="D679" s="273" t="s">
        <v>854</v>
      </c>
      <c r="E679" s="155"/>
      <c r="F679" s="62" t="s">
        <v>853</v>
      </c>
      <c r="G679" s="63" t="n">
        <v>9785912822094</v>
      </c>
      <c r="H679" s="64" t="n">
        <v>24</v>
      </c>
      <c r="I679" s="65" t="n">
        <f aca="false">ROUND((100-$L$4)/100*H679,1)</f>
        <v>12</v>
      </c>
      <c r="J679" s="83" t="s">
        <v>199</v>
      </c>
      <c r="K679" s="67" t="n">
        <v>100</v>
      </c>
      <c r="L679" s="114"/>
      <c r="M679" s="49" t="n">
        <f aca="false">L679*I679</f>
        <v>0</v>
      </c>
      <c r="N679" s="51" t="n">
        <f aca="false">L679*1.9/100</f>
        <v>0</v>
      </c>
      <c r="O679" s="51" t="n">
        <f aca="false">TRUNC(L679/K679,0)*K679</f>
        <v>0</v>
      </c>
      <c r="P679" s="52" t="n">
        <f aca="false">L679-O679</f>
        <v>0</v>
      </c>
      <c r="R679" s="51"/>
    </row>
    <row r="680" s="1" customFormat="true" ht="111.75" hidden="false" customHeight="true" outlineLevel="0" collapsed="false">
      <c r="A680" s="74" t="n">
        <f aca="false">A679+1</f>
        <v>3</v>
      </c>
      <c r="B680" s="75"/>
      <c r="C680" s="169" t="s">
        <v>189</v>
      </c>
      <c r="D680" s="273" t="s">
        <v>855</v>
      </c>
      <c r="E680" s="156"/>
      <c r="F680" s="62" t="s">
        <v>853</v>
      </c>
      <c r="G680" s="63" t="n">
        <v>9785912822100</v>
      </c>
      <c r="H680" s="64" t="n">
        <v>24</v>
      </c>
      <c r="I680" s="65" t="n">
        <f aca="false">ROUND((100-$L$4)/100*H680,1)</f>
        <v>12</v>
      </c>
      <c r="J680" s="83" t="s">
        <v>199</v>
      </c>
      <c r="K680" s="67" t="n">
        <v>100</v>
      </c>
      <c r="L680" s="114"/>
      <c r="M680" s="49" t="n">
        <f aca="false">L680*I680</f>
        <v>0</v>
      </c>
      <c r="N680" s="51" t="n">
        <f aca="false">L680*1.9/100</f>
        <v>0</v>
      </c>
      <c r="O680" s="51" t="n">
        <f aca="false">TRUNC(L680/K680,0)*K680</f>
        <v>0</v>
      </c>
      <c r="P680" s="52" t="n">
        <f aca="false">L680-O680</f>
        <v>0</v>
      </c>
      <c r="R680" s="51"/>
    </row>
    <row r="681" s="1" customFormat="true" ht="111.75" hidden="false" customHeight="true" outlineLevel="0" collapsed="false">
      <c r="A681" s="74" t="n">
        <f aca="false">A680+1</f>
        <v>4</v>
      </c>
      <c r="B681" s="75" t="s">
        <v>67</v>
      </c>
      <c r="C681" s="148"/>
      <c r="D681" s="273" t="s">
        <v>856</v>
      </c>
      <c r="E681" s="155"/>
      <c r="F681" s="62" t="s">
        <v>853</v>
      </c>
      <c r="G681" s="63" t="n">
        <v>9785912826023</v>
      </c>
      <c r="H681" s="64" t="n">
        <v>24</v>
      </c>
      <c r="I681" s="65" t="n">
        <f aca="false">ROUND((100-$L$4)/100*H681,1)</f>
        <v>12</v>
      </c>
      <c r="J681" s="83"/>
      <c r="K681" s="67" t="n">
        <v>100</v>
      </c>
      <c r="L681" s="114"/>
      <c r="M681" s="49" t="n">
        <f aca="false">L681*I681</f>
        <v>0</v>
      </c>
      <c r="N681" s="51" t="n">
        <f aca="false">L681*1.9/100</f>
        <v>0</v>
      </c>
      <c r="O681" s="51" t="n">
        <f aca="false">TRUNC(L681/K681,0)*K681</f>
        <v>0</v>
      </c>
      <c r="P681" s="52" t="n">
        <f aca="false">L681-O681</f>
        <v>0</v>
      </c>
      <c r="R681" s="51"/>
    </row>
    <row r="682" s="1" customFormat="true" ht="111.75" hidden="false" customHeight="true" outlineLevel="0" collapsed="false">
      <c r="A682" s="74" t="n">
        <f aca="false">A681+1</f>
        <v>5</v>
      </c>
      <c r="B682" s="75"/>
      <c r="C682" s="169" t="s">
        <v>189</v>
      </c>
      <c r="D682" s="273" t="s">
        <v>857</v>
      </c>
      <c r="E682" s="155"/>
      <c r="F682" s="62" t="s">
        <v>853</v>
      </c>
      <c r="G682" s="63" t="n">
        <v>9785912826214</v>
      </c>
      <c r="H682" s="64" t="n">
        <v>24</v>
      </c>
      <c r="I682" s="65" t="n">
        <f aca="false">ROUND((100-$L$4)/100*H682,1)</f>
        <v>12</v>
      </c>
      <c r="J682" s="83" t="s">
        <v>199</v>
      </c>
      <c r="K682" s="67" t="n">
        <v>100</v>
      </c>
      <c r="L682" s="114"/>
      <c r="M682" s="49" t="n">
        <f aca="false">L682*I682</f>
        <v>0</v>
      </c>
      <c r="N682" s="51" t="n">
        <f aca="false">L682*1.9/100</f>
        <v>0</v>
      </c>
      <c r="O682" s="51" t="n">
        <f aca="false">TRUNC(L682/K682,0)*K682</f>
        <v>0</v>
      </c>
      <c r="P682" s="52" t="n">
        <f aca="false">L682-O682</f>
        <v>0</v>
      </c>
      <c r="R682" s="81"/>
    </row>
    <row r="683" s="132" customFormat="true" ht="34.5" hidden="false" customHeight="true" outlineLevel="0" collapsed="false">
      <c r="A683" s="58" t="s">
        <v>858</v>
      </c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91"/>
      <c r="M683" s="49"/>
      <c r="N683" s="51"/>
      <c r="O683" s="51"/>
      <c r="P683" s="52"/>
      <c r="R683" s="81"/>
    </row>
    <row r="684" s="132" customFormat="true" ht="32.25" hidden="false" customHeight="true" outlineLevel="0" collapsed="false">
      <c r="A684" s="48"/>
      <c r="B684" s="285"/>
      <c r="C684" s="285"/>
      <c r="D684" s="286" t="s">
        <v>859</v>
      </c>
      <c r="E684" s="286"/>
      <c r="F684" s="286"/>
      <c r="G684" s="286"/>
      <c r="H684" s="286"/>
      <c r="I684" s="286"/>
      <c r="J684" s="286"/>
      <c r="K684" s="287"/>
      <c r="L684" s="91"/>
      <c r="M684" s="49"/>
      <c r="N684" s="51"/>
      <c r="O684" s="51"/>
      <c r="P684" s="51"/>
      <c r="R684" s="51"/>
    </row>
    <row r="685" s="1" customFormat="true" ht="111.75" hidden="false" customHeight="true" outlineLevel="0" collapsed="false">
      <c r="A685" s="82" t="n">
        <v>1</v>
      </c>
      <c r="B685" s="75" t="s">
        <v>860</v>
      </c>
      <c r="C685" s="178"/>
      <c r="D685" s="273" t="s">
        <v>861</v>
      </c>
      <c r="E685" s="123"/>
      <c r="F685" s="62" t="s">
        <v>862</v>
      </c>
      <c r="G685" s="63" t="n">
        <v>9785912825873</v>
      </c>
      <c r="H685" s="64" t="n">
        <v>35</v>
      </c>
      <c r="I685" s="65" t="n">
        <f aca="false">ROUND((100-$L$4)/100*H685,1)</f>
        <v>17.5</v>
      </c>
      <c r="J685" s="83" t="s">
        <v>216</v>
      </c>
      <c r="K685" s="67" t="n">
        <v>100</v>
      </c>
      <c r="L685" s="68"/>
      <c r="M685" s="49" t="n">
        <f aca="false">L685*I685</f>
        <v>0</v>
      </c>
      <c r="N685" s="51" t="n">
        <f aca="false">L685*2.8/100</f>
        <v>0</v>
      </c>
      <c r="O685" s="51" t="n">
        <f aca="false">TRUNC(L685/K685,0)*K685</f>
        <v>0</v>
      </c>
      <c r="P685" s="52" t="n">
        <f aca="false">L685-O685</f>
        <v>0</v>
      </c>
      <c r="R685" s="51"/>
    </row>
    <row r="686" s="1" customFormat="true" ht="111.75" hidden="false" customHeight="true" outlineLevel="0" collapsed="false">
      <c r="A686" s="82" t="n">
        <f aca="false">A685+1</f>
        <v>2</v>
      </c>
      <c r="B686" s="75" t="s">
        <v>863</v>
      </c>
      <c r="C686" s="169" t="s">
        <v>189</v>
      </c>
      <c r="D686" s="273" t="s">
        <v>864</v>
      </c>
      <c r="E686" s="123"/>
      <c r="F686" s="62" t="s">
        <v>865</v>
      </c>
      <c r="G686" s="63" t="n">
        <v>9785912822353</v>
      </c>
      <c r="H686" s="64" t="n">
        <v>26</v>
      </c>
      <c r="I686" s="65" t="n">
        <f aca="false">ROUND((100-$L$4)/100*H686,1)</f>
        <v>13</v>
      </c>
      <c r="J686" s="83" t="s">
        <v>163</v>
      </c>
      <c r="K686" s="67" t="n">
        <v>100</v>
      </c>
      <c r="L686" s="68"/>
      <c r="M686" s="49" t="n">
        <f aca="false">L686*I686</f>
        <v>0</v>
      </c>
      <c r="N686" s="51" t="n">
        <f aca="false">L686*2.2/100</f>
        <v>0</v>
      </c>
      <c r="O686" s="51" t="n">
        <f aca="false">TRUNC(L686/K686,0)*K686</f>
        <v>0</v>
      </c>
      <c r="P686" s="52" t="n">
        <f aca="false">L686-O686</f>
        <v>0</v>
      </c>
      <c r="R686" s="51"/>
    </row>
    <row r="687" s="1" customFormat="true" ht="111.75" hidden="false" customHeight="true" outlineLevel="0" collapsed="false">
      <c r="A687" s="82" t="n">
        <f aca="false">A686+1</f>
        <v>3</v>
      </c>
      <c r="B687" s="75" t="s">
        <v>863</v>
      </c>
      <c r="C687" s="148"/>
      <c r="D687" s="273" t="s">
        <v>866</v>
      </c>
      <c r="E687" s="180"/>
      <c r="F687" s="62" t="s">
        <v>867</v>
      </c>
      <c r="G687" s="63" t="n">
        <v>9785912822322</v>
      </c>
      <c r="H687" s="64" t="n">
        <v>26</v>
      </c>
      <c r="I687" s="65" t="n">
        <f aca="false">ROUND((100-$L$4)/100*H687,1)</f>
        <v>13</v>
      </c>
      <c r="J687" s="83"/>
      <c r="K687" s="67" t="n">
        <v>100</v>
      </c>
      <c r="L687" s="68"/>
      <c r="M687" s="49" t="n">
        <f aca="false">L687*I687</f>
        <v>0</v>
      </c>
      <c r="N687" s="51" t="n">
        <f aca="false">L687*2.2/100</f>
        <v>0</v>
      </c>
      <c r="O687" s="51" t="n">
        <f aca="false">TRUNC(L687/K687,0)*K687</f>
        <v>0</v>
      </c>
      <c r="P687" s="52" t="n">
        <f aca="false">L687-O687</f>
        <v>0</v>
      </c>
      <c r="R687" s="51"/>
    </row>
    <row r="688" s="1" customFormat="true" ht="111.75" hidden="false" customHeight="true" outlineLevel="0" collapsed="false">
      <c r="A688" s="82" t="n">
        <f aca="false">A687+1</f>
        <v>4</v>
      </c>
      <c r="B688" s="75" t="s">
        <v>868</v>
      </c>
      <c r="C688" s="148"/>
      <c r="D688" s="273" t="s">
        <v>190</v>
      </c>
      <c r="E688" s="61" t="s">
        <v>28</v>
      </c>
      <c r="F688" s="62" t="s">
        <v>869</v>
      </c>
      <c r="G688" s="63" t="n">
        <v>9785912825507</v>
      </c>
      <c r="H688" s="64" t="n">
        <v>29</v>
      </c>
      <c r="I688" s="65" t="n">
        <f aca="false">ROUND((100-$L$4)/100*H688,1)</f>
        <v>14.5</v>
      </c>
      <c r="J688" s="83" t="s">
        <v>199</v>
      </c>
      <c r="K688" s="67" t="n">
        <v>100</v>
      </c>
      <c r="L688" s="68"/>
      <c r="M688" s="49" t="n">
        <f aca="false">L688*I688</f>
        <v>0</v>
      </c>
      <c r="N688" s="51" t="n">
        <f aca="false">L688*2.2/100</f>
        <v>0</v>
      </c>
      <c r="O688" s="51" t="n">
        <f aca="false">TRUNC(L688/K688,0)*K688</f>
        <v>0</v>
      </c>
      <c r="P688" s="52" t="n">
        <f aca="false">L688-O688</f>
        <v>0</v>
      </c>
      <c r="R688" s="51"/>
    </row>
    <row r="689" s="1" customFormat="true" ht="111.75" hidden="false" customHeight="true" outlineLevel="0" collapsed="false">
      <c r="A689" s="82" t="n">
        <f aca="false">A688+1</f>
        <v>5</v>
      </c>
      <c r="B689" s="75" t="s">
        <v>868</v>
      </c>
      <c r="C689" s="148"/>
      <c r="D689" s="273" t="s">
        <v>870</v>
      </c>
      <c r="E689" s="123"/>
      <c r="F689" s="62" t="s">
        <v>869</v>
      </c>
      <c r="G689" s="63" t="n">
        <v>9785912820175</v>
      </c>
      <c r="H689" s="64" t="n">
        <v>29</v>
      </c>
      <c r="I689" s="65" t="n">
        <f aca="false">ROUND((100-$L$4)/100*H689,1)</f>
        <v>14.5</v>
      </c>
      <c r="J689" s="83" t="s">
        <v>199</v>
      </c>
      <c r="K689" s="67" t="n">
        <v>100</v>
      </c>
      <c r="L689" s="68"/>
      <c r="M689" s="49" t="n">
        <f aca="false">L689*I689</f>
        <v>0</v>
      </c>
      <c r="N689" s="51" t="n">
        <f aca="false">L689*2.2/100</f>
        <v>0</v>
      </c>
      <c r="O689" s="51" t="n">
        <f aca="false">TRUNC(L689/K689,0)*K689</f>
        <v>0</v>
      </c>
      <c r="P689" s="52" t="n">
        <f aca="false">L689-O689</f>
        <v>0</v>
      </c>
      <c r="R689" s="51"/>
    </row>
    <row r="690" s="1" customFormat="true" ht="111.75" hidden="false" customHeight="true" outlineLevel="0" collapsed="false">
      <c r="A690" s="82" t="n">
        <f aca="false">A689+1</f>
        <v>6</v>
      </c>
      <c r="B690" s="75"/>
      <c r="C690" s="148"/>
      <c r="D690" s="273" t="s">
        <v>813</v>
      </c>
      <c r="E690" s="123"/>
      <c r="F690" s="62" t="s">
        <v>871</v>
      </c>
      <c r="G690" s="63" t="n">
        <v>9785912825538</v>
      </c>
      <c r="H690" s="64" t="n">
        <v>26</v>
      </c>
      <c r="I690" s="65" t="n">
        <f aca="false">ROUND((100-$L$4)/100*H690,1)</f>
        <v>13</v>
      </c>
      <c r="J690" s="83" t="s">
        <v>163</v>
      </c>
      <c r="K690" s="67" t="n">
        <v>100</v>
      </c>
      <c r="L690" s="68"/>
      <c r="M690" s="49" t="n">
        <f aca="false">L690*I690</f>
        <v>0</v>
      </c>
      <c r="N690" s="51" t="n">
        <f aca="false">L690*2.2/100</f>
        <v>0</v>
      </c>
      <c r="O690" s="51" t="n">
        <f aca="false">TRUNC(L690/K690,0)*K690</f>
        <v>0</v>
      </c>
      <c r="P690" s="52" t="n">
        <f aca="false">L690-O690</f>
        <v>0</v>
      </c>
      <c r="R690" s="51"/>
    </row>
    <row r="691" s="1" customFormat="true" ht="111.75" hidden="false" customHeight="true" outlineLevel="0" collapsed="false">
      <c r="A691" s="82" t="n">
        <f aca="false">A690+1</f>
        <v>7</v>
      </c>
      <c r="B691" s="75"/>
      <c r="C691" s="169" t="s">
        <v>189</v>
      </c>
      <c r="D691" s="273" t="s">
        <v>872</v>
      </c>
      <c r="E691" s="123"/>
      <c r="F691" s="62" t="s">
        <v>873</v>
      </c>
      <c r="G691" s="63" t="n">
        <v>9785912828768</v>
      </c>
      <c r="H691" s="64" t="n">
        <v>26</v>
      </c>
      <c r="I691" s="65" t="n">
        <f aca="false">ROUND((100-$L$4)/100*H691,1)</f>
        <v>13</v>
      </c>
      <c r="J691" s="83" t="s">
        <v>163</v>
      </c>
      <c r="K691" s="67" t="n">
        <v>100</v>
      </c>
      <c r="L691" s="68"/>
      <c r="M691" s="49" t="n">
        <f aca="false">L691*I691</f>
        <v>0</v>
      </c>
      <c r="N691" s="51" t="n">
        <f aca="false">L691*2.2/100</f>
        <v>0</v>
      </c>
      <c r="O691" s="51" t="n">
        <f aca="false">TRUNC(L691/K691,0)*K691</f>
        <v>0</v>
      </c>
      <c r="P691" s="52" t="n">
        <f aca="false">L691-O691</f>
        <v>0</v>
      </c>
      <c r="R691" s="81"/>
    </row>
    <row r="692" s="132" customFormat="true" ht="111.75" hidden="false" customHeight="true" outlineLevel="0" collapsed="false">
      <c r="A692" s="82" t="n">
        <f aca="false">A691+1</f>
        <v>8</v>
      </c>
      <c r="B692" s="88" t="s">
        <v>773</v>
      </c>
      <c r="C692" s="169" t="s">
        <v>189</v>
      </c>
      <c r="D692" s="273" t="s">
        <v>874</v>
      </c>
      <c r="E692" s="123"/>
      <c r="F692" s="62" t="s">
        <v>771</v>
      </c>
      <c r="G692" s="174" t="n">
        <v>9785000337004</v>
      </c>
      <c r="H692" s="76" t="n">
        <v>155</v>
      </c>
      <c r="I692" s="65" t="n">
        <f aca="false">ROUND((100-$L$4)/100*H692,1)</f>
        <v>77.5</v>
      </c>
      <c r="J692" s="175" t="s">
        <v>155</v>
      </c>
      <c r="K692" s="67" t="n">
        <v>100</v>
      </c>
      <c r="L692" s="68"/>
      <c r="M692" s="49" t="n">
        <f aca="false">L692*I692</f>
        <v>0</v>
      </c>
      <c r="N692" s="51" t="n">
        <f aca="false">L692*12.5/100</f>
        <v>0</v>
      </c>
      <c r="O692" s="51" t="n">
        <f aca="false">TRUNC(L692/K692,0)*K692</f>
        <v>0</v>
      </c>
      <c r="P692" s="52" t="n">
        <f aca="false">L692-O692</f>
        <v>0</v>
      </c>
      <c r="R692" s="81"/>
    </row>
    <row r="693" s="132" customFormat="true" ht="95.25" hidden="false" customHeight="true" outlineLevel="0" collapsed="false">
      <c r="A693" s="82" t="n">
        <f aca="false">A692+1</f>
        <v>9</v>
      </c>
      <c r="B693" s="88"/>
      <c r="C693" s="169" t="s">
        <v>189</v>
      </c>
      <c r="D693" s="273" t="s">
        <v>194</v>
      </c>
      <c r="E693" s="123"/>
      <c r="F693" s="62" t="s">
        <v>771</v>
      </c>
      <c r="G693" s="174" t="n">
        <v>9785000336991</v>
      </c>
      <c r="H693" s="76" t="n">
        <v>155</v>
      </c>
      <c r="I693" s="65" t="n">
        <f aca="false">ROUND((100-$L$4)/100*H693,1)</f>
        <v>77.5</v>
      </c>
      <c r="J693" s="175" t="s">
        <v>155</v>
      </c>
      <c r="K693" s="67" t="n">
        <v>100</v>
      </c>
      <c r="L693" s="68"/>
      <c r="M693" s="49" t="n">
        <f aca="false">L693*I693</f>
        <v>0</v>
      </c>
      <c r="N693" s="51" t="n">
        <f aca="false">L693*12.5/100</f>
        <v>0</v>
      </c>
      <c r="O693" s="51" t="n">
        <f aca="false">TRUNC(L693/K693,0)*K693</f>
        <v>0</v>
      </c>
      <c r="P693" s="52" t="n">
        <f aca="false">L693-O693</f>
        <v>0</v>
      </c>
      <c r="R693" s="51"/>
    </row>
    <row r="694" s="1" customFormat="true" ht="59.25" hidden="false" customHeight="true" outlineLevel="0" collapsed="false">
      <c r="A694" s="71" t="s">
        <v>87</v>
      </c>
      <c r="B694" s="71"/>
      <c r="C694" s="71"/>
      <c r="D694" s="71"/>
      <c r="E694" s="0"/>
      <c r="F694" s="55" t="s">
        <v>88</v>
      </c>
      <c r="G694" s="55"/>
      <c r="H694" s="55"/>
      <c r="I694" s="55"/>
      <c r="J694" s="55"/>
      <c r="K694" s="55"/>
      <c r="L694" s="91"/>
      <c r="M694" s="49"/>
      <c r="N694" s="51"/>
      <c r="O694" s="51"/>
      <c r="P694" s="51"/>
      <c r="R694" s="51"/>
    </row>
    <row r="695" s="1" customFormat="true" ht="111.75" hidden="false" customHeight="true" outlineLevel="0" collapsed="false">
      <c r="A695" s="82" t="n">
        <v>1</v>
      </c>
      <c r="B695" s="75" t="s">
        <v>860</v>
      </c>
      <c r="C695" s="189"/>
      <c r="D695" s="273" t="s">
        <v>875</v>
      </c>
      <c r="E695" s="156"/>
      <c r="F695" s="62" t="s">
        <v>90</v>
      </c>
      <c r="G695" s="63" t="n">
        <v>9785912826856</v>
      </c>
      <c r="H695" s="64" t="n">
        <v>35</v>
      </c>
      <c r="I695" s="65" t="n">
        <f aca="false">ROUND((100-$L$4)/100*H695,1)</f>
        <v>17.5</v>
      </c>
      <c r="J695" s="83" t="s">
        <v>216</v>
      </c>
      <c r="K695" s="67" t="n">
        <v>100</v>
      </c>
      <c r="L695" s="68"/>
      <c r="M695" s="49" t="n">
        <f aca="false">L695*I695</f>
        <v>0</v>
      </c>
      <c r="N695" s="51" t="n">
        <f aca="false">L695*2.8/100</f>
        <v>0</v>
      </c>
      <c r="O695" s="51" t="n">
        <f aca="false">TRUNC(L695/K695,0)*K695</f>
        <v>0</v>
      </c>
      <c r="P695" s="52" t="n">
        <f aca="false">L695-O695</f>
        <v>0</v>
      </c>
      <c r="R695" s="51"/>
    </row>
    <row r="696" s="1" customFormat="true" ht="111.75" hidden="false" customHeight="true" outlineLevel="0" collapsed="false">
      <c r="A696" s="82" t="n">
        <f aca="false">A695+1</f>
        <v>2</v>
      </c>
      <c r="B696" s="75"/>
      <c r="C696" s="169" t="s">
        <v>189</v>
      </c>
      <c r="D696" s="273" t="s">
        <v>876</v>
      </c>
      <c r="E696" s="156"/>
      <c r="F696" s="62" t="s">
        <v>90</v>
      </c>
      <c r="G696" s="63" t="n">
        <v>9785912823961</v>
      </c>
      <c r="H696" s="64" t="n">
        <v>35</v>
      </c>
      <c r="I696" s="65" t="n">
        <f aca="false">ROUND((100-$L$4)/100*H696,1)</f>
        <v>17.5</v>
      </c>
      <c r="J696" s="83" t="s">
        <v>161</v>
      </c>
      <c r="K696" s="67" t="n">
        <v>100</v>
      </c>
      <c r="L696" s="68"/>
      <c r="M696" s="49" t="n">
        <f aca="false">L696*I696</f>
        <v>0</v>
      </c>
      <c r="N696" s="51" t="n">
        <f aca="false">L696*2.8/100</f>
        <v>0</v>
      </c>
      <c r="O696" s="51" t="n">
        <f aca="false">TRUNC(L696/K696,0)*K696</f>
        <v>0</v>
      </c>
      <c r="P696" s="52" t="n">
        <f aca="false">L696-O696</f>
        <v>0</v>
      </c>
      <c r="R696" s="51"/>
    </row>
    <row r="697" s="1" customFormat="true" ht="111.75" hidden="false" customHeight="true" outlineLevel="0" collapsed="false">
      <c r="A697" s="82" t="n">
        <f aca="false">A696+1</f>
        <v>3</v>
      </c>
      <c r="B697" s="75" t="s">
        <v>860</v>
      </c>
      <c r="C697" s="169" t="s">
        <v>189</v>
      </c>
      <c r="D697" s="273" t="s">
        <v>877</v>
      </c>
      <c r="E697" s="156"/>
      <c r="F697" s="62" t="s">
        <v>90</v>
      </c>
      <c r="G697" s="63" t="n">
        <v>9785912823473</v>
      </c>
      <c r="H697" s="64" t="n">
        <v>35</v>
      </c>
      <c r="I697" s="65" t="n">
        <f aca="false">ROUND((100-$L$4)/100*H697,1)</f>
        <v>17.5</v>
      </c>
      <c r="J697" s="83" t="s">
        <v>161</v>
      </c>
      <c r="K697" s="67" t="n">
        <v>100</v>
      </c>
      <c r="L697" s="68"/>
      <c r="M697" s="49" t="n">
        <f aca="false">L697*I697</f>
        <v>0</v>
      </c>
      <c r="N697" s="51" t="n">
        <f aca="false">L697*2.8/100</f>
        <v>0</v>
      </c>
      <c r="O697" s="51" t="n">
        <f aca="false">TRUNC(L697/K697,0)*K697</f>
        <v>0</v>
      </c>
      <c r="P697" s="52" t="n">
        <f aca="false">L697-O697</f>
        <v>0</v>
      </c>
      <c r="R697" s="51"/>
    </row>
    <row r="698" s="1" customFormat="true" ht="111.75" hidden="false" customHeight="true" outlineLevel="0" collapsed="false">
      <c r="A698" s="82" t="n">
        <f aca="false">A697+1</f>
        <v>4</v>
      </c>
      <c r="B698" s="75"/>
      <c r="C698" s="275"/>
      <c r="D698" s="273" t="s">
        <v>878</v>
      </c>
      <c r="E698" s="156"/>
      <c r="F698" s="62" t="s">
        <v>90</v>
      </c>
      <c r="G698" s="63" t="n">
        <v>9785912823978</v>
      </c>
      <c r="H698" s="64" t="n">
        <v>35</v>
      </c>
      <c r="I698" s="65" t="n">
        <f aca="false">ROUND((100-$L$4)/100*H698,1)</f>
        <v>17.5</v>
      </c>
      <c r="J698" s="83" t="s">
        <v>216</v>
      </c>
      <c r="K698" s="67" t="n">
        <v>100</v>
      </c>
      <c r="L698" s="68"/>
      <c r="M698" s="49" t="n">
        <f aca="false">L698*I698</f>
        <v>0</v>
      </c>
      <c r="N698" s="51" t="n">
        <f aca="false">L698*2.8/100</f>
        <v>0</v>
      </c>
      <c r="O698" s="51" t="n">
        <f aca="false">TRUNC(L698/K698,0)*K698</f>
        <v>0</v>
      </c>
      <c r="P698" s="52" t="n">
        <f aca="false">L698-O698</f>
        <v>0</v>
      </c>
      <c r="R698" s="51"/>
    </row>
    <row r="699" s="1" customFormat="true" ht="111.75" hidden="false" customHeight="true" outlineLevel="0" collapsed="false">
      <c r="A699" s="82" t="n">
        <f aca="false">A698+1</f>
        <v>5</v>
      </c>
      <c r="B699" s="75" t="s">
        <v>860</v>
      </c>
      <c r="C699" s="169" t="s">
        <v>189</v>
      </c>
      <c r="D699" s="273" t="s">
        <v>879</v>
      </c>
      <c r="E699" s="156"/>
      <c r="F699" s="62" t="s">
        <v>90</v>
      </c>
      <c r="G699" s="63" t="n">
        <v>9785912823985</v>
      </c>
      <c r="H699" s="64" t="n">
        <v>35</v>
      </c>
      <c r="I699" s="65" t="n">
        <f aca="false">ROUND((100-$L$4)/100*H699,1)</f>
        <v>17.5</v>
      </c>
      <c r="J699" s="83" t="s">
        <v>199</v>
      </c>
      <c r="K699" s="67" t="n">
        <v>100</v>
      </c>
      <c r="L699" s="68"/>
      <c r="M699" s="49" t="n">
        <f aca="false">L699*I699</f>
        <v>0</v>
      </c>
      <c r="N699" s="51" t="n">
        <f aca="false">L699*2.8/100</f>
        <v>0</v>
      </c>
      <c r="O699" s="51" t="n">
        <f aca="false">TRUNC(L699/K699,0)*K699</f>
        <v>0</v>
      </c>
      <c r="P699" s="52" t="n">
        <f aca="false">L699-O699</f>
        <v>0</v>
      </c>
      <c r="R699" s="51"/>
    </row>
    <row r="700" s="1" customFormat="true" ht="111.75" hidden="false" customHeight="true" outlineLevel="0" collapsed="false">
      <c r="A700" s="82" t="n">
        <f aca="false">A699+1</f>
        <v>6</v>
      </c>
      <c r="B700" s="75"/>
      <c r="C700" s="189"/>
      <c r="D700" s="273" t="s">
        <v>880</v>
      </c>
      <c r="E700" s="156"/>
      <c r="F700" s="62" t="s">
        <v>90</v>
      </c>
      <c r="G700" s="63" t="n">
        <v>9785912828485</v>
      </c>
      <c r="H700" s="64" t="n">
        <v>35</v>
      </c>
      <c r="I700" s="65" t="n">
        <f aca="false">ROUND((100-$L$4)/100*H700,1)</f>
        <v>17.5</v>
      </c>
      <c r="J700" s="83" t="s">
        <v>216</v>
      </c>
      <c r="K700" s="67" t="n">
        <v>100</v>
      </c>
      <c r="L700" s="68"/>
      <c r="M700" s="49" t="n">
        <f aca="false">L700*I700</f>
        <v>0</v>
      </c>
      <c r="N700" s="51" t="n">
        <f aca="false">L700*2.8/100</f>
        <v>0</v>
      </c>
      <c r="O700" s="51" t="n">
        <f aca="false">TRUNC(L700/K700,0)*K700</f>
        <v>0</v>
      </c>
      <c r="P700" s="52" t="n">
        <f aca="false">L700-O700</f>
        <v>0</v>
      </c>
      <c r="R700" s="51"/>
    </row>
    <row r="701" s="1" customFormat="true" ht="111.75" hidden="false" customHeight="true" outlineLevel="0" collapsed="false">
      <c r="A701" s="82" t="n">
        <f aca="false">A700+1</f>
        <v>7</v>
      </c>
      <c r="B701" s="75"/>
      <c r="C701" s="275"/>
      <c r="D701" s="273" t="s">
        <v>881</v>
      </c>
      <c r="E701" s="156"/>
      <c r="F701" s="62" t="s">
        <v>90</v>
      </c>
      <c r="G701" s="63" t="n">
        <v>9785912823992</v>
      </c>
      <c r="H701" s="64" t="n">
        <v>35</v>
      </c>
      <c r="I701" s="65" t="n">
        <f aca="false">ROUND((100-$L$4)/100*H701,1)</f>
        <v>17.5</v>
      </c>
      <c r="J701" s="83" t="s">
        <v>216</v>
      </c>
      <c r="K701" s="67" t="n">
        <v>100</v>
      </c>
      <c r="L701" s="68"/>
      <c r="M701" s="49" t="n">
        <f aca="false">L701*I701</f>
        <v>0</v>
      </c>
      <c r="N701" s="51" t="n">
        <f aca="false">L701*2.8/100</f>
        <v>0</v>
      </c>
      <c r="O701" s="51" t="n">
        <f aca="false">TRUNC(L701/K701,0)*K701</f>
        <v>0</v>
      </c>
      <c r="P701" s="52" t="n">
        <f aca="false">L701-O701</f>
        <v>0</v>
      </c>
      <c r="R701" s="51"/>
    </row>
    <row r="702" s="1" customFormat="true" ht="111.75" hidden="false" customHeight="true" outlineLevel="0" collapsed="false">
      <c r="A702" s="82" t="n">
        <f aca="false">A701+1</f>
        <v>8</v>
      </c>
      <c r="B702" s="75"/>
      <c r="C702" s="169" t="s">
        <v>189</v>
      </c>
      <c r="D702" s="273" t="s">
        <v>882</v>
      </c>
      <c r="E702" s="156"/>
      <c r="F702" s="62" t="s">
        <v>90</v>
      </c>
      <c r="G702" s="63" t="n">
        <v>9785912823497</v>
      </c>
      <c r="H702" s="64" t="n">
        <v>35</v>
      </c>
      <c r="I702" s="65" t="n">
        <f aca="false">ROUND((100-$L$4)/100*H702,1)</f>
        <v>17.5</v>
      </c>
      <c r="J702" s="83" t="s">
        <v>161</v>
      </c>
      <c r="K702" s="67" t="n">
        <v>100</v>
      </c>
      <c r="L702" s="68"/>
      <c r="M702" s="49" t="n">
        <f aca="false">L702*I702</f>
        <v>0</v>
      </c>
      <c r="N702" s="51" t="n">
        <f aca="false">L702*2.8/100</f>
        <v>0</v>
      </c>
      <c r="O702" s="51" t="n">
        <f aca="false">TRUNC(L702/K702,0)*K702</f>
        <v>0</v>
      </c>
      <c r="P702" s="52" t="n">
        <f aca="false">L702-O702</f>
        <v>0</v>
      </c>
      <c r="R702" s="51"/>
    </row>
    <row r="703" s="1" customFormat="true" ht="111.75" hidden="false" customHeight="true" outlineLevel="0" collapsed="false">
      <c r="A703" s="82" t="n">
        <f aca="false">A702+1</f>
        <v>9</v>
      </c>
      <c r="B703" s="75" t="s">
        <v>860</v>
      </c>
      <c r="C703" s="169" t="s">
        <v>189</v>
      </c>
      <c r="D703" s="273" t="s">
        <v>150</v>
      </c>
      <c r="E703" s="156"/>
      <c r="F703" s="62" t="s">
        <v>90</v>
      </c>
      <c r="G703" s="63" t="n">
        <v>9785912826849</v>
      </c>
      <c r="H703" s="64" t="n">
        <v>35</v>
      </c>
      <c r="I703" s="65" t="n">
        <f aca="false">ROUND((100-$L$4)/100*H703,1)</f>
        <v>17.5</v>
      </c>
      <c r="J703" s="83" t="s">
        <v>199</v>
      </c>
      <c r="K703" s="67" t="n">
        <v>100</v>
      </c>
      <c r="L703" s="68"/>
      <c r="M703" s="49" t="n">
        <f aca="false">L703*I703</f>
        <v>0</v>
      </c>
      <c r="N703" s="51" t="n">
        <f aca="false">L703*2.8/100</f>
        <v>0</v>
      </c>
      <c r="O703" s="51" t="n">
        <f aca="false">TRUNC(L703/K703,0)*K703</f>
        <v>0</v>
      </c>
      <c r="P703" s="52" t="n">
        <f aca="false">L703-O703</f>
        <v>0</v>
      </c>
      <c r="R703" s="51"/>
    </row>
    <row r="704" s="1" customFormat="true" ht="111.75" hidden="false" customHeight="true" outlineLevel="0" collapsed="false">
      <c r="A704" s="82" t="n">
        <f aca="false">A703+1</f>
        <v>10</v>
      </c>
      <c r="B704" s="75"/>
      <c r="C704" s="189"/>
      <c r="D704" s="273" t="s">
        <v>883</v>
      </c>
      <c r="E704" s="156"/>
      <c r="F704" s="62" t="s">
        <v>90</v>
      </c>
      <c r="G704" s="63" t="n">
        <v>9785912823633</v>
      </c>
      <c r="H704" s="64" t="n">
        <v>35</v>
      </c>
      <c r="I704" s="65" t="n">
        <f aca="false">ROUND((100-$L$4)/100*H704,1)</f>
        <v>17.5</v>
      </c>
      <c r="J704" s="83" t="s">
        <v>216</v>
      </c>
      <c r="K704" s="67" t="n">
        <v>100</v>
      </c>
      <c r="L704" s="68"/>
      <c r="M704" s="49" t="n">
        <f aca="false">L704*I704</f>
        <v>0</v>
      </c>
      <c r="N704" s="51" t="n">
        <f aca="false">L704*2.8/100</f>
        <v>0</v>
      </c>
      <c r="O704" s="51" t="n">
        <f aca="false">TRUNC(L704/K704,0)*K704</f>
        <v>0</v>
      </c>
      <c r="P704" s="52" t="n">
        <f aca="false">L704-O704</f>
        <v>0</v>
      </c>
      <c r="R704" s="51"/>
    </row>
    <row r="705" s="1" customFormat="true" ht="111.75" hidden="false" customHeight="true" outlineLevel="0" collapsed="false">
      <c r="A705" s="82" t="n">
        <f aca="false">A704+1</f>
        <v>11</v>
      </c>
      <c r="B705" s="75"/>
      <c r="C705" s="189"/>
      <c r="D705" s="273" t="s">
        <v>884</v>
      </c>
      <c r="E705" s="156"/>
      <c r="F705" s="62" t="s">
        <v>885</v>
      </c>
      <c r="G705" s="63" t="n">
        <v>9785912825859</v>
      </c>
      <c r="H705" s="64" t="n">
        <v>35</v>
      </c>
      <c r="I705" s="65" t="n">
        <f aca="false">ROUND((100-$L$4)/100*H705,1)</f>
        <v>17.5</v>
      </c>
      <c r="J705" s="83" t="s">
        <v>216</v>
      </c>
      <c r="K705" s="67" t="n">
        <v>100</v>
      </c>
      <c r="L705" s="68"/>
      <c r="M705" s="49" t="n">
        <f aca="false">L705*I705</f>
        <v>0</v>
      </c>
      <c r="N705" s="51" t="n">
        <f aca="false">L705*2.8/100</f>
        <v>0</v>
      </c>
      <c r="O705" s="51" t="n">
        <f aca="false">TRUNC(L705/K705,0)*K705</f>
        <v>0</v>
      </c>
      <c r="P705" s="52" t="n">
        <f aca="false">L705-O705</f>
        <v>0</v>
      </c>
      <c r="R705" s="51"/>
    </row>
    <row r="706" s="1" customFormat="true" ht="111.75" hidden="false" customHeight="true" outlineLevel="0" collapsed="false">
      <c r="A706" s="82" t="n">
        <f aca="false">A705+1</f>
        <v>12</v>
      </c>
      <c r="B706" s="75" t="s">
        <v>860</v>
      </c>
      <c r="C706" s="189"/>
      <c r="D706" s="273" t="s">
        <v>886</v>
      </c>
      <c r="E706" s="156"/>
      <c r="F706" s="62" t="s">
        <v>90</v>
      </c>
      <c r="G706" s="63" t="n">
        <v>9785912823626</v>
      </c>
      <c r="H706" s="64" t="n">
        <v>35</v>
      </c>
      <c r="I706" s="65" t="n">
        <f aca="false">ROUND((100-$L$4)/100*H706,1)</f>
        <v>17.5</v>
      </c>
      <c r="J706" s="83" t="s">
        <v>216</v>
      </c>
      <c r="K706" s="67" t="n">
        <v>100</v>
      </c>
      <c r="L706" s="68"/>
      <c r="M706" s="49" t="n">
        <f aca="false">L706*I706</f>
        <v>0</v>
      </c>
      <c r="N706" s="51" t="n">
        <f aca="false">L706*2.8/100</f>
        <v>0</v>
      </c>
      <c r="O706" s="51" t="n">
        <f aca="false">TRUNC(L706/K706,0)*K706</f>
        <v>0</v>
      </c>
      <c r="P706" s="52" t="n">
        <f aca="false">L706-O706</f>
        <v>0</v>
      </c>
      <c r="R706" s="51"/>
    </row>
    <row r="707" s="1" customFormat="true" ht="111.75" hidden="false" customHeight="true" outlineLevel="0" collapsed="false">
      <c r="A707" s="82" t="n">
        <f aca="false">A706+1</f>
        <v>13</v>
      </c>
      <c r="B707" s="75" t="s">
        <v>860</v>
      </c>
      <c r="C707" s="189"/>
      <c r="D707" s="273" t="s">
        <v>887</v>
      </c>
      <c r="E707" s="156"/>
      <c r="F707" s="62" t="s">
        <v>885</v>
      </c>
      <c r="G707" s="63" t="n">
        <v>9785912826863</v>
      </c>
      <c r="H707" s="64" t="n">
        <v>35</v>
      </c>
      <c r="I707" s="65" t="n">
        <f aca="false">ROUND((100-$L$4)/100*H707,1)</f>
        <v>17.5</v>
      </c>
      <c r="J707" s="83" t="s">
        <v>216</v>
      </c>
      <c r="K707" s="67" t="n">
        <v>100</v>
      </c>
      <c r="L707" s="68"/>
      <c r="M707" s="49" t="n">
        <f aca="false">L707*I707</f>
        <v>0</v>
      </c>
      <c r="N707" s="51" t="n">
        <f aca="false">L707*2.8/100</f>
        <v>0</v>
      </c>
      <c r="O707" s="51" t="n">
        <f aca="false">TRUNC(L707/K707,0)*K707</f>
        <v>0</v>
      </c>
      <c r="P707" s="52" t="n">
        <f aca="false">L707-O707</f>
        <v>0</v>
      </c>
      <c r="R707" s="51"/>
    </row>
    <row r="708" s="1" customFormat="true" ht="111.75" hidden="false" customHeight="true" outlineLevel="0" collapsed="false">
      <c r="A708" s="82" t="n">
        <f aca="false">A707+1</f>
        <v>14</v>
      </c>
      <c r="B708" s="75" t="s">
        <v>860</v>
      </c>
      <c r="C708" s="275"/>
      <c r="D708" s="273" t="s">
        <v>888</v>
      </c>
      <c r="E708" s="156"/>
      <c r="F708" s="62" t="s">
        <v>90</v>
      </c>
      <c r="G708" s="63" t="n">
        <v>9785912824111</v>
      </c>
      <c r="H708" s="64" t="n">
        <v>35</v>
      </c>
      <c r="I708" s="65" t="n">
        <f aca="false">ROUND((100-$L$4)/100*H708,1)</f>
        <v>17.5</v>
      </c>
      <c r="J708" s="83"/>
      <c r="K708" s="67" t="n">
        <v>100</v>
      </c>
      <c r="L708" s="68"/>
      <c r="M708" s="49" t="n">
        <f aca="false">L708*I708</f>
        <v>0</v>
      </c>
      <c r="N708" s="51" t="n">
        <f aca="false">L708*2.8/100</f>
        <v>0</v>
      </c>
      <c r="O708" s="51" t="n">
        <f aca="false">TRUNC(L708/K708,0)*K708</f>
        <v>0</v>
      </c>
      <c r="P708" s="52" t="n">
        <f aca="false">L708-O708</f>
        <v>0</v>
      </c>
      <c r="R708" s="51"/>
    </row>
    <row r="709" s="1" customFormat="true" ht="111.75" hidden="false" customHeight="true" outlineLevel="0" collapsed="false">
      <c r="A709" s="82" t="n">
        <f aca="false">A708+1</f>
        <v>15</v>
      </c>
      <c r="B709" s="75" t="s">
        <v>860</v>
      </c>
      <c r="C709" s="189"/>
      <c r="D709" s="273" t="s">
        <v>889</v>
      </c>
      <c r="E709" s="156"/>
      <c r="F709" s="62" t="s">
        <v>90</v>
      </c>
      <c r="G709" s="63" t="n">
        <v>9785912826924</v>
      </c>
      <c r="H709" s="64" t="n">
        <v>35</v>
      </c>
      <c r="I709" s="65" t="n">
        <f aca="false">ROUND((100-$L$4)/100*H709,1)</f>
        <v>17.5</v>
      </c>
      <c r="J709" s="83" t="s">
        <v>216</v>
      </c>
      <c r="K709" s="67" t="n">
        <v>100</v>
      </c>
      <c r="L709" s="68"/>
      <c r="M709" s="49" t="n">
        <f aca="false">L709*I709</f>
        <v>0</v>
      </c>
      <c r="N709" s="51" t="n">
        <f aca="false">L709*2.8/100</f>
        <v>0</v>
      </c>
      <c r="O709" s="51" t="n">
        <f aca="false">TRUNC(L709/K709,0)*K709</f>
        <v>0</v>
      </c>
      <c r="P709" s="52" t="n">
        <f aca="false">L709-O709</f>
        <v>0</v>
      </c>
      <c r="R709" s="51"/>
    </row>
    <row r="710" s="1" customFormat="true" ht="111.75" hidden="false" customHeight="true" outlineLevel="0" collapsed="false">
      <c r="A710" s="82" t="n">
        <f aca="false">A709+1</f>
        <v>16</v>
      </c>
      <c r="B710" s="75" t="s">
        <v>860</v>
      </c>
      <c r="C710" s="189"/>
      <c r="D710" s="273" t="s">
        <v>890</v>
      </c>
      <c r="E710" s="156"/>
      <c r="F710" s="62" t="s">
        <v>885</v>
      </c>
      <c r="G710" s="63" t="n">
        <v>9785912823602</v>
      </c>
      <c r="H710" s="64" t="n">
        <v>35</v>
      </c>
      <c r="I710" s="65" t="n">
        <f aca="false">ROUND((100-$L$4)/100*H710,1)</f>
        <v>17.5</v>
      </c>
      <c r="J710" s="83" t="s">
        <v>216</v>
      </c>
      <c r="K710" s="67" t="n">
        <v>100</v>
      </c>
      <c r="L710" s="68"/>
      <c r="M710" s="49" t="n">
        <f aca="false">L710*I710</f>
        <v>0</v>
      </c>
      <c r="N710" s="51" t="n">
        <f aca="false">L710*2.8/100</f>
        <v>0</v>
      </c>
      <c r="O710" s="51" t="n">
        <f aca="false">TRUNC(L710/K710,0)*K710</f>
        <v>0</v>
      </c>
      <c r="P710" s="52" t="n">
        <f aca="false">L710-O710</f>
        <v>0</v>
      </c>
      <c r="R710" s="51"/>
    </row>
    <row r="711" s="1" customFormat="true" ht="111.75" hidden="false" customHeight="true" outlineLevel="0" collapsed="false">
      <c r="A711" s="82" t="n">
        <f aca="false">A710+1</f>
        <v>17</v>
      </c>
      <c r="B711" s="75"/>
      <c r="C711" s="275"/>
      <c r="D711" s="273" t="s">
        <v>891</v>
      </c>
      <c r="E711" s="156"/>
      <c r="F711" s="62" t="s">
        <v>90</v>
      </c>
      <c r="G711" s="63" t="n">
        <v>9785912824128</v>
      </c>
      <c r="H711" s="64" t="n">
        <v>35</v>
      </c>
      <c r="I711" s="65" t="n">
        <f aca="false">ROUND((100-$L$4)/100*H711,1)</f>
        <v>17.5</v>
      </c>
      <c r="J711" s="83" t="s">
        <v>216</v>
      </c>
      <c r="K711" s="67" t="n">
        <v>100</v>
      </c>
      <c r="L711" s="68"/>
      <c r="M711" s="49" t="n">
        <f aca="false">L711*I711</f>
        <v>0</v>
      </c>
      <c r="N711" s="51" t="n">
        <f aca="false">L711*2.8/100</f>
        <v>0</v>
      </c>
      <c r="O711" s="51" t="n">
        <f aca="false">TRUNC(L711/K711,0)*K711</f>
        <v>0</v>
      </c>
      <c r="P711" s="52" t="n">
        <f aca="false">L711-O711</f>
        <v>0</v>
      </c>
      <c r="R711" s="51"/>
    </row>
    <row r="712" s="1" customFormat="true" ht="111.75" hidden="false" customHeight="true" outlineLevel="0" collapsed="false">
      <c r="A712" s="82" t="n">
        <f aca="false">A711+1</f>
        <v>18</v>
      </c>
      <c r="B712" s="75" t="s">
        <v>860</v>
      </c>
      <c r="C712" s="189"/>
      <c r="D712" s="273" t="s">
        <v>892</v>
      </c>
      <c r="E712" s="156"/>
      <c r="F712" s="62" t="s">
        <v>90</v>
      </c>
      <c r="G712" s="63" t="n">
        <v>9785912827525</v>
      </c>
      <c r="H712" s="64" t="n">
        <v>35</v>
      </c>
      <c r="I712" s="65" t="n">
        <f aca="false">ROUND((100-$L$4)/100*H712,1)</f>
        <v>17.5</v>
      </c>
      <c r="J712" s="83" t="s">
        <v>216</v>
      </c>
      <c r="K712" s="67" t="n">
        <v>100</v>
      </c>
      <c r="L712" s="68"/>
      <c r="M712" s="49" t="n">
        <f aca="false">L712*I712</f>
        <v>0</v>
      </c>
      <c r="N712" s="51" t="n">
        <f aca="false">L712*2.8/100</f>
        <v>0</v>
      </c>
      <c r="O712" s="51" t="n">
        <f aca="false">TRUNC(L712/K712,0)*K712</f>
        <v>0</v>
      </c>
      <c r="P712" s="52" t="n">
        <f aca="false">L712-O712</f>
        <v>0</v>
      </c>
      <c r="R712" s="51"/>
    </row>
    <row r="713" s="1" customFormat="true" ht="111.75" hidden="false" customHeight="true" outlineLevel="0" collapsed="false">
      <c r="A713" s="82" t="n">
        <f aca="false">A712+1</f>
        <v>19</v>
      </c>
      <c r="B713" s="75" t="s">
        <v>860</v>
      </c>
      <c r="C713" s="178"/>
      <c r="D713" s="273" t="s">
        <v>893</v>
      </c>
      <c r="E713" s="156"/>
      <c r="F713" s="62" t="s">
        <v>90</v>
      </c>
      <c r="G713" s="63" t="n">
        <v>9785912826832</v>
      </c>
      <c r="H713" s="64" t="n">
        <v>35</v>
      </c>
      <c r="I713" s="65" t="n">
        <f aca="false">ROUND((100-$L$4)/100*H713,1)</f>
        <v>17.5</v>
      </c>
      <c r="J713" s="83" t="s">
        <v>174</v>
      </c>
      <c r="K713" s="67" t="n">
        <v>100</v>
      </c>
      <c r="L713" s="68"/>
      <c r="M713" s="49" t="n">
        <f aca="false">L713*I713</f>
        <v>0</v>
      </c>
      <c r="N713" s="51" t="n">
        <f aca="false">L713*2.8/100</f>
        <v>0</v>
      </c>
      <c r="O713" s="51" t="n">
        <f aca="false">TRUNC(L713/K713,0)*K713</f>
        <v>0</v>
      </c>
      <c r="P713" s="52" t="n">
        <f aca="false">L713-O713</f>
        <v>0</v>
      </c>
      <c r="R713" s="51"/>
    </row>
    <row r="714" s="1" customFormat="true" ht="111.75" hidden="false" customHeight="true" outlineLevel="0" collapsed="false">
      <c r="A714" s="82" t="n">
        <f aca="false">A713+1</f>
        <v>20</v>
      </c>
      <c r="B714" s="75" t="s">
        <v>860</v>
      </c>
      <c r="C714" s="169" t="s">
        <v>189</v>
      </c>
      <c r="D714" s="273" t="s">
        <v>894</v>
      </c>
      <c r="E714" s="156"/>
      <c r="F714" s="62" t="s">
        <v>90</v>
      </c>
      <c r="G714" s="63" t="n">
        <v>9785912825866</v>
      </c>
      <c r="H714" s="64" t="n">
        <v>35</v>
      </c>
      <c r="I714" s="65" t="n">
        <f aca="false">ROUND((100-$L$4)/100*H714,1)</f>
        <v>17.5</v>
      </c>
      <c r="J714" s="83" t="s">
        <v>199</v>
      </c>
      <c r="K714" s="67" t="n">
        <v>100</v>
      </c>
      <c r="L714" s="68"/>
      <c r="M714" s="49" t="n">
        <f aca="false">L714*I714</f>
        <v>0</v>
      </c>
      <c r="N714" s="51" t="n">
        <f aca="false">L714*2.8/100</f>
        <v>0</v>
      </c>
      <c r="O714" s="51" t="n">
        <f aca="false">TRUNC(L714/K714,0)*K714</f>
        <v>0</v>
      </c>
      <c r="P714" s="52" t="n">
        <f aca="false">L714-O714</f>
        <v>0</v>
      </c>
      <c r="R714" s="51"/>
    </row>
    <row r="715" s="1" customFormat="true" ht="111.75" hidden="false" customHeight="true" outlineLevel="0" collapsed="false">
      <c r="A715" s="82" t="n">
        <f aca="false">A714+1</f>
        <v>21</v>
      </c>
      <c r="B715" s="75" t="s">
        <v>860</v>
      </c>
      <c r="C715" s="169" t="s">
        <v>189</v>
      </c>
      <c r="D715" s="273" t="s">
        <v>895</v>
      </c>
      <c r="E715" s="156"/>
      <c r="F715" s="62" t="s">
        <v>90</v>
      </c>
      <c r="G715" s="63" t="n">
        <v>9785912823619</v>
      </c>
      <c r="H715" s="64" t="n">
        <v>35</v>
      </c>
      <c r="I715" s="65" t="n">
        <f aca="false">ROUND((100-$L$4)/100*H715,1)</f>
        <v>17.5</v>
      </c>
      <c r="J715" s="83" t="s">
        <v>161</v>
      </c>
      <c r="K715" s="67" t="n">
        <v>100</v>
      </c>
      <c r="L715" s="68"/>
      <c r="M715" s="49" t="n">
        <f aca="false">L715*I715</f>
        <v>0</v>
      </c>
      <c r="N715" s="51" t="n">
        <f aca="false">L715*2.8/100</f>
        <v>0</v>
      </c>
      <c r="O715" s="51" t="n">
        <f aca="false">TRUNC(L715/K715,0)*K715</f>
        <v>0</v>
      </c>
      <c r="P715" s="52" t="n">
        <f aca="false">L715-O715</f>
        <v>0</v>
      </c>
      <c r="R715" s="51"/>
    </row>
    <row r="716" s="1" customFormat="true" ht="111.75" hidden="false" customHeight="true" outlineLevel="0" collapsed="false">
      <c r="A716" s="82" t="n">
        <f aca="false">A715+1</f>
        <v>22</v>
      </c>
      <c r="B716" s="75" t="s">
        <v>860</v>
      </c>
      <c r="C716" s="169" t="s">
        <v>189</v>
      </c>
      <c r="D716" s="273" t="s">
        <v>896</v>
      </c>
      <c r="E716" s="156"/>
      <c r="F716" s="62" t="s">
        <v>90</v>
      </c>
      <c r="G716" s="63" t="n">
        <v>9785912824135</v>
      </c>
      <c r="H716" s="64" t="n">
        <v>35</v>
      </c>
      <c r="I716" s="65" t="n">
        <f aca="false">ROUND((100-$L$4)/100*H716,1)</f>
        <v>17.5</v>
      </c>
      <c r="J716" s="83" t="s">
        <v>199</v>
      </c>
      <c r="K716" s="67" t="n">
        <v>100</v>
      </c>
      <c r="L716" s="68"/>
      <c r="M716" s="49" t="n">
        <f aca="false">L716*I716</f>
        <v>0</v>
      </c>
      <c r="N716" s="51" t="n">
        <f aca="false">L716*2.8/100</f>
        <v>0</v>
      </c>
      <c r="O716" s="51" t="n">
        <f aca="false">TRUNC(L716/K716,0)*K716</f>
        <v>0</v>
      </c>
      <c r="P716" s="52" t="n">
        <f aca="false">L716-O716</f>
        <v>0</v>
      </c>
      <c r="R716" s="51"/>
    </row>
    <row r="717" s="1" customFormat="true" ht="48.75" hidden="false" customHeight="true" outlineLevel="0" collapsed="false">
      <c r="A717" s="71" t="s">
        <v>897</v>
      </c>
      <c r="B717" s="71"/>
      <c r="C717" s="71"/>
      <c r="D717" s="71"/>
      <c r="E717" s="72"/>
      <c r="F717" s="55" t="s">
        <v>898</v>
      </c>
      <c r="G717" s="55"/>
      <c r="H717" s="55"/>
      <c r="I717" s="55"/>
      <c r="J717" s="55"/>
      <c r="K717" s="55"/>
      <c r="L717" s="186"/>
      <c r="M717" s="49"/>
      <c r="N717" s="51"/>
      <c r="O717" s="51"/>
      <c r="P717" s="52"/>
      <c r="R717" s="51"/>
    </row>
    <row r="718" s="1" customFormat="true" ht="111.75" hidden="false" customHeight="true" outlineLevel="0" collapsed="false">
      <c r="A718" s="82" t="n">
        <v>1</v>
      </c>
      <c r="B718" s="75" t="s">
        <v>863</v>
      </c>
      <c r="C718" s="148"/>
      <c r="D718" s="60" t="s">
        <v>899</v>
      </c>
      <c r="E718" s="123"/>
      <c r="F718" s="62" t="s">
        <v>900</v>
      </c>
      <c r="G718" s="63" t="n">
        <v>9785000335819</v>
      </c>
      <c r="H718" s="64" t="n">
        <v>29</v>
      </c>
      <c r="I718" s="65" t="n">
        <f aca="false">ROUND((100-$L$4)/100*H718,1)</f>
        <v>14.5</v>
      </c>
      <c r="J718" s="83" t="s">
        <v>104</v>
      </c>
      <c r="K718" s="67" t="n">
        <v>100</v>
      </c>
      <c r="L718" s="68"/>
      <c r="M718" s="49" t="n">
        <f aca="false">L718*I718</f>
        <v>0</v>
      </c>
      <c r="N718" s="51" t="n">
        <f aca="false">L718*2.4/100</f>
        <v>0</v>
      </c>
      <c r="O718" s="51" t="n">
        <f aca="false">TRUNC(L718/K718,0)*K718</f>
        <v>0</v>
      </c>
      <c r="P718" s="52" t="n">
        <f aca="false">L718-O718</f>
        <v>0</v>
      </c>
      <c r="R718" s="51"/>
    </row>
    <row r="719" s="1" customFormat="true" ht="111.75" hidden="false" customHeight="true" outlineLevel="0" collapsed="false">
      <c r="A719" s="82" t="n">
        <f aca="false">A718+1</f>
        <v>2</v>
      </c>
      <c r="B719" s="75" t="s">
        <v>863</v>
      </c>
      <c r="C719" s="148"/>
      <c r="D719" s="60" t="s">
        <v>884</v>
      </c>
      <c r="E719" s="123"/>
      <c r="F719" s="62" t="s">
        <v>900</v>
      </c>
      <c r="G719" s="63" t="n">
        <v>9785000335796</v>
      </c>
      <c r="H719" s="64" t="n">
        <v>29</v>
      </c>
      <c r="I719" s="65" t="n">
        <f aca="false">ROUND((100-$L$4)/100*H719,1)</f>
        <v>14.5</v>
      </c>
      <c r="J719" s="83" t="s">
        <v>104</v>
      </c>
      <c r="K719" s="67" t="n">
        <v>100</v>
      </c>
      <c r="L719" s="68"/>
      <c r="M719" s="49" t="n">
        <f aca="false">L719*I719</f>
        <v>0</v>
      </c>
      <c r="N719" s="51" t="n">
        <f aca="false">L719*2.4/100</f>
        <v>0</v>
      </c>
      <c r="O719" s="51" t="n">
        <f aca="false">TRUNC(L719/K719,0)*K719</f>
        <v>0</v>
      </c>
      <c r="P719" s="52" t="n">
        <f aca="false">L719-O719</f>
        <v>0</v>
      </c>
      <c r="R719" s="51"/>
    </row>
    <row r="720" s="1" customFormat="true" ht="111.75" hidden="false" customHeight="true" outlineLevel="0" collapsed="false">
      <c r="A720" s="82" t="n">
        <f aca="false">A719+1</f>
        <v>3</v>
      </c>
      <c r="B720" s="75"/>
      <c r="C720" s="148"/>
      <c r="D720" s="60" t="s">
        <v>901</v>
      </c>
      <c r="E720" s="180"/>
      <c r="F720" s="62" t="s">
        <v>900</v>
      </c>
      <c r="G720" s="63" t="n">
        <v>9785000335826</v>
      </c>
      <c r="H720" s="64" t="n">
        <v>29</v>
      </c>
      <c r="I720" s="65" t="n">
        <f aca="false">ROUND((100-$L$4)/100*H720,1)</f>
        <v>14.5</v>
      </c>
      <c r="J720" s="83" t="s">
        <v>104</v>
      </c>
      <c r="K720" s="67" t="n">
        <v>100</v>
      </c>
      <c r="L720" s="68"/>
      <c r="M720" s="49" t="n">
        <f aca="false">L720*I720</f>
        <v>0</v>
      </c>
      <c r="N720" s="51" t="n">
        <f aca="false">L720*2.4/100</f>
        <v>0</v>
      </c>
      <c r="O720" s="51" t="n">
        <f aca="false">TRUNC(L720/K720,0)*K720</f>
        <v>0</v>
      </c>
      <c r="P720" s="52" t="n">
        <f aca="false">L720-O720</f>
        <v>0</v>
      </c>
      <c r="R720" s="51"/>
    </row>
    <row r="721" s="1" customFormat="true" ht="111.75" hidden="false" customHeight="true" outlineLevel="0" collapsed="false">
      <c r="A721" s="82" t="n">
        <f aca="false">A720+1</f>
        <v>4</v>
      </c>
      <c r="B721" s="75"/>
      <c r="C721" s="80"/>
      <c r="D721" s="60" t="s">
        <v>902</v>
      </c>
      <c r="E721" s="180"/>
      <c r="F721" s="62" t="s">
        <v>900</v>
      </c>
      <c r="G721" s="63" t="n">
        <v>9785000337394</v>
      </c>
      <c r="H721" s="64" t="n">
        <v>29</v>
      </c>
      <c r="I721" s="65" t="n">
        <f aca="false">ROUND((100-$L$4)/100*H721,1)</f>
        <v>14.5</v>
      </c>
      <c r="J721" s="83" t="s">
        <v>216</v>
      </c>
      <c r="K721" s="67" t="n">
        <v>100</v>
      </c>
      <c r="L721" s="68"/>
      <c r="M721" s="49" t="n">
        <f aca="false">L721*I721</f>
        <v>0</v>
      </c>
      <c r="N721" s="51" t="n">
        <f aca="false">L721*2.4/100</f>
        <v>0</v>
      </c>
      <c r="O721" s="51" t="n">
        <f aca="false">TRUNC(L721/K721,0)*K721</f>
        <v>0</v>
      </c>
      <c r="P721" s="52" t="n">
        <f aca="false">L721-O721</f>
        <v>0</v>
      </c>
      <c r="R721" s="51"/>
    </row>
    <row r="722" s="1" customFormat="true" ht="111.75" hidden="false" customHeight="true" outlineLevel="0" collapsed="false">
      <c r="A722" s="82" t="n">
        <f aca="false">A721+1</f>
        <v>5</v>
      </c>
      <c r="B722" s="75" t="s">
        <v>863</v>
      </c>
      <c r="C722" s="148"/>
      <c r="D722" s="60" t="s">
        <v>903</v>
      </c>
      <c r="E722" s="180"/>
      <c r="F722" s="62" t="s">
        <v>900</v>
      </c>
      <c r="G722" s="63" t="n">
        <v>9785000335857</v>
      </c>
      <c r="H722" s="64" t="n">
        <v>29</v>
      </c>
      <c r="I722" s="65" t="n">
        <f aca="false">ROUND((100-$L$4)/100*H722,1)</f>
        <v>14.5</v>
      </c>
      <c r="J722" s="83" t="s">
        <v>104</v>
      </c>
      <c r="K722" s="67" t="n">
        <v>100</v>
      </c>
      <c r="L722" s="68"/>
      <c r="M722" s="49" t="n">
        <f aca="false">L722*I722</f>
        <v>0</v>
      </c>
      <c r="N722" s="51" t="n">
        <f aca="false">L722*2.4/100</f>
        <v>0</v>
      </c>
      <c r="O722" s="51" t="n">
        <f aca="false">TRUNC(L722/K722,0)*K722</f>
        <v>0</v>
      </c>
      <c r="P722" s="52" t="n">
        <f aca="false">L722-O722</f>
        <v>0</v>
      </c>
      <c r="R722" s="51"/>
    </row>
    <row r="723" s="1" customFormat="true" ht="111.75" hidden="false" customHeight="true" outlineLevel="0" collapsed="false">
      <c r="A723" s="82" t="n">
        <f aca="false">A722+1</f>
        <v>6</v>
      </c>
      <c r="B723" s="75"/>
      <c r="C723" s="80"/>
      <c r="D723" s="60" t="s">
        <v>904</v>
      </c>
      <c r="E723" s="180"/>
      <c r="F723" s="62" t="s">
        <v>900</v>
      </c>
      <c r="G723" s="63" t="n">
        <v>9785000337400</v>
      </c>
      <c r="H723" s="64" t="n">
        <v>29</v>
      </c>
      <c r="I723" s="65" t="n">
        <f aca="false">ROUND((100-$L$4)/100*H723,1)</f>
        <v>14.5</v>
      </c>
      <c r="J723" s="83" t="s">
        <v>216</v>
      </c>
      <c r="K723" s="67" t="n">
        <v>100</v>
      </c>
      <c r="L723" s="68"/>
      <c r="M723" s="49" t="n">
        <f aca="false">L723*I723</f>
        <v>0</v>
      </c>
      <c r="N723" s="51" t="n">
        <f aca="false">L723*2.4/100</f>
        <v>0</v>
      </c>
      <c r="O723" s="51" t="n">
        <f aca="false">TRUNC(L723/K723,0)*K723</f>
        <v>0</v>
      </c>
      <c r="P723" s="52" t="n">
        <f aca="false">L723-O723</f>
        <v>0</v>
      </c>
      <c r="R723" s="51"/>
    </row>
    <row r="724" s="1" customFormat="true" ht="111.75" hidden="false" customHeight="true" outlineLevel="0" collapsed="false">
      <c r="A724" s="82" t="n">
        <f aca="false">A723+1</f>
        <v>7</v>
      </c>
      <c r="B724" s="75"/>
      <c r="C724" s="80"/>
      <c r="D724" s="60" t="s">
        <v>905</v>
      </c>
      <c r="E724" s="180"/>
      <c r="F724" s="62" t="s">
        <v>900</v>
      </c>
      <c r="G724" s="63" t="n">
        <v>9785000337417</v>
      </c>
      <c r="H724" s="64" t="n">
        <v>29</v>
      </c>
      <c r="I724" s="65" t="n">
        <f aca="false">ROUND((100-$L$4)/100*H724,1)</f>
        <v>14.5</v>
      </c>
      <c r="J724" s="83" t="s">
        <v>216</v>
      </c>
      <c r="K724" s="67" t="n">
        <v>100</v>
      </c>
      <c r="L724" s="68"/>
      <c r="M724" s="49" t="n">
        <f aca="false">L724*I724</f>
        <v>0</v>
      </c>
      <c r="N724" s="51" t="n">
        <f aca="false">L724*2.4/100</f>
        <v>0</v>
      </c>
      <c r="O724" s="51" t="n">
        <f aca="false">TRUNC(L724/K724,0)*K724</f>
        <v>0</v>
      </c>
      <c r="P724" s="52" t="n">
        <f aca="false">L724-O724</f>
        <v>0</v>
      </c>
      <c r="R724" s="51"/>
    </row>
    <row r="725" s="1" customFormat="true" ht="111.75" hidden="false" customHeight="true" outlineLevel="0" collapsed="false">
      <c r="A725" s="82" t="n">
        <f aca="false">A724+1</f>
        <v>8</v>
      </c>
      <c r="B725" s="75" t="s">
        <v>863</v>
      </c>
      <c r="C725" s="275" t="s">
        <v>409</v>
      </c>
      <c r="D725" s="60" t="s">
        <v>906</v>
      </c>
      <c r="E725" s="123"/>
      <c r="F725" s="62" t="s">
        <v>900</v>
      </c>
      <c r="G725" s="63" t="n">
        <v>9785000335833</v>
      </c>
      <c r="H725" s="64" t="n">
        <v>29</v>
      </c>
      <c r="I725" s="65" t="n">
        <f aca="false">ROUND((100-$L$4)/100*H725,1)</f>
        <v>14.5</v>
      </c>
      <c r="J725" s="83" t="s">
        <v>104</v>
      </c>
      <c r="K725" s="67" t="n">
        <v>100</v>
      </c>
      <c r="L725" s="68"/>
      <c r="M725" s="49" t="n">
        <f aca="false">L725*I725</f>
        <v>0</v>
      </c>
      <c r="N725" s="51" t="n">
        <f aca="false">L725*2.4/100</f>
        <v>0</v>
      </c>
      <c r="O725" s="51" t="n">
        <f aca="false">TRUNC(L725/K725,0)*K725</f>
        <v>0</v>
      </c>
      <c r="P725" s="52" t="n">
        <f aca="false">L725-O725</f>
        <v>0</v>
      </c>
      <c r="R725" s="51"/>
    </row>
    <row r="726" s="1" customFormat="true" ht="111.75" hidden="false" customHeight="true" outlineLevel="0" collapsed="false">
      <c r="A726" s="82" t="n">
        <f aca="false">A725+1</f>
        <v>9</v>
      </c>
      <c r="B726" s="75" t="s">
        <v>863</v>
      </c>
      <c r="C726" s="148"/>
      <c r="D726" s="60" t="s">
        <v>907</v>
      </c>
      <c r="E726" s="155"/>
      <c r="F726" s="62" t="s">
        <v>900</v>
      </c>
      <c r="G726" s="63" t="n">
        <v>9785000335840</v>
      </c>
      <c r="H726" s="64" t="n">
        <v>29</v>
      </c>
      <c r="I726" s="65" t="n">
        <f aca="false">ROUND((100-$L$4)/100*H726,1)</f>
        <v>14.5</v>
      </c>
      <c r="J726" s="83" t="s">
        <v>104</v>
      </c>
      <c r="K726" s="67" t="n">
        <v>100</v>
      </c>
      <c r="L726" s="68"/>
      <c r="M726" s="49" t="n">
        <f aca="false">L726*I726</f>
        <v>0</v>
      </c>
      <c r="N726" s="51" t="n">
        <f aca="false">L726*2.4/100</f>
        <v>0</v>
      </c>
      <c r="O726" s="51" t="n">
        <f aca="false">TRUNC(L726/K726,0)*K726</f>
        <v>0</v>
      </c>
      <c r="P726" s="52" t="n">
        <f aca="false">L726-O726</f>
        <v>0</v>
      </c>
      <c r="R726" s="81"/>
    </row>
    <row r="727" s="132" customFormat="true" ht="111.75" hidden="false" customHeight="true" outlineLevel="0" collapsed="false">
      <c r="A727" s="82" t="n">
        <f aca="false">A726+1</f>
        <v>10</v>
      </c>
      <c r="B727" s="75"/>
      <c r="C727" s="80"/>
      <c r="D727" s="60" t="s">
        <v>908</v>
      </c>
      <c r="E727" s="155"/>
      <c r="F727" s="62" t="s">
        <v>900</v>
      </c>
      <c r="G727" s="63" t="n">
        <v>9785000337424</v>
      </c>
      <c r="H727" s="64" t="n">
        <v>29</v>
      </c>
      <c r="I727" s="65" t="n">
        <f aca="false">ROUND((100-$L$4)/100*H727,1)</f>
        <v>14.5</v>
      </c>
      <c r="J727" s="83" t="s">
        <v>216</v>
      </c>
      <c r="K727" s="67" t="n">
        <v>100</v>
      </c>
      <c r="L727" s="68"/>
      <c r="M727" s="49" t="n">
        <f aca="false">L727*I727</f>
        <v>0</v>
      </c>
      <c r="N727" s="51" t="n">
        <f aca="false">L727*2.4/100</f>
        <v>0</v>
      </c>
      <c r="O727" s="51" t="n">
        <f aca="false">TRUNC(L727/K727,0)*K727</f>
        <v>0</v>
      </c>
      <c r="P727" s="52" t="n">
        <f aca="false">L727-O727</f>
        <v>0</v>
      </c>
      <c r="R727" s="81"/>
    </row>
    <row r="728" s="132" customFormat="true" ht="111.75" hidden="false" customHeight="true" outlineLevel="0" collapsed="false">
      <c r="A728" s="82" t="n">
        <f aca="false">A727+1</f>
        <v>11</v>
      </c>
      <c r="B728" s="75" t="s">
        <v>863</v>
      </c>
      <c r="C728" s="80"/>
      <c r="D728" s="60" t="s">
        <v>909</v>
      </c>
      <c r="E728" s="155"/>
      <c r="F728" s="62" t="s">
        <v>900</v>
      </c>
      <c r="G728" s="63" t="n">
        <v>9785000335789</v>
      </c>
      <c r="H728" s="64" t="n">
        <v>29</v>
      </c>
      <c r="I728" s="65" t="n">
        <f aca="false">ROUND((100-$L$4)/100*H728,1)</f>
        <v>14.5</v>
      </c>
      <c r="J728" s="83" t="s">
        <v>104</v>
      </c>
      <c r="K728" s="67" t="n">
        <v>100</v>
      </c>
      <c r="L728" s="68"/>
      <c r="M728" s="49" t="n">
        <f aca="false">L728*I728</f>
        <v>0</v>
      </c>
      <c r="N728" s="51" t="n">
        <f aca="false">L728*2.4/100</f>
        <v>0</v>
      </c>
      <c r="O728" s="51" t="n">
        <f aca="false">TRUNC(L728/K728,0)*K728</f>
        <v>0</v>
      </c>
      <c r="P728" s="52" t="n">
        <f aca="false">L728-O728</f>
        <v>0</v>
      </c>
      <c r="R728" s="51"/>
    </row>
    <row r="729" s="1" customFormat="true" ht="45" hidden="false" customHeight="true" outlineLevel="0" collapsed="false">
      <c r="A729" s="132"/>
      <c r="B729" s="132"/>
      <c r="C729" s="132"/>
      <c r="D729" s="273"/>
      <c r="E729" s="72"/>
      <c r="F729" s="55" t="s">
        <v>865</v>
      </c>
      <c r="G729" s="55"/>
      <c r="H729" s="55"/>
      <c r="I729" s="55"/>
      <c r="J729" s="55"/>
      <c r="K729" s="55"/>
      <c r="L729" s="186"/>
      <c r="M729" s="49"/>
      <c r="N729" s="51"/>
      <c r="O729" s="51"/>
      <c r="P729" s="52"/>
      <c r="R729" s="51"/>
    </row>
    <row r="730" s="1" customFormat="true" ht="111.75" hidden="false" customHeight="true" outlineLevel="0" collapsed="false">
      <c r="A730" s="82" t="n">
        <f aca="false">A728+1</f>
        <v>12</v>
      </c>
      <c r="B730" s="75" t="s">
        <v>863</v>
      </c>
      <c r="C730" s="148"/>
      <c r="D730" s="60" t="s">
        <v>910</v>
      </c>
      <c r="F730" s="62" t="s">
        <v>900</v>
      </c>
      <c r="G730" s="63" t="n">
        <v>9785912827488</v>
      </c>
      <c r="H730" s="64" t="n">
        <v>26</v>
      </c>
      <c r="I730" s="65" t="n">
        <f aca="false">ROUND((100-$L$4)/100*H730,1)</f>
        <v>13</v>
      </c>
      <c r="J730" s="83"/>
      <c r="K730" s="67" t="n">
        <v>100</v>
      </c>
      <c r="L730" s="68"/>
      <c r="M730" s="49" t="n">
        <f aca="false">L730*I730</f>
        <v>0</v>
      </c>
      <c r="N730" s="51" t="n">
        <f aca="false">L730*2.2/100</f>
        <v>0</v>
      </c>
      <c r="O730" s="51" t="n">
        <f aca="false">TRUNC(L730/K730,0)*K730</f>
        <v>0</v>
      </c>
      <c r="P730" s="52" t="n">
        <f aca="false">L730-O730</f>
        <v>0</v>
      </c>
      <c r="R730" s="51"/>
    </row>
    <row r="731" s="1" customFormat="true" ht="111.75" hidden="false" customHeight="true" outlineLevel="0" collapsed="false">
      <c r="A731" s="82" t="n">
        <f aca="false">A730+1</f>
        <v>13</v>
      </c>
      <c r="B731" s="75" t="s">
        <v>863</v>
      </c>
      <c r="C731" s="169" t="s">
        <v>189</v>
      </c>
      <c r="D731" s="60" t="s">
        <v>911</v>
      </c>
      <c r="E731" s="180"/>
      <c r="F731" s="62" t="s">
        <v>90</v>
      </c>
      <c r="G731" s="63" t="n">
        <v>9785912828188</v>
      </c>
      <c r="H731" s="64" t="n">
        <v>26</v>
      </c>
      <c r="I731" s="65" t="n">
        <f aca="false">ROUND((100-$L$4)/100*H731,1)</f>
        <v>13</v>
      </c>
      <c r="J731" s="83" t="s">
        <v>163</v>
      </c>
      <c r="K731" s="67" t="n">
        <v>100</v>
      </c>
      <c r="L731" s="68"/>
      <c r="M731" s="49" t="n">
        <f aca="false">L731*I731</f>
        <v>0</v>
      </c>
      <c r="N731" s="51" t="n">
        <f aca="false">L731*2.2/100</f>
        <v>0</v>
      </c>
      <c r="O731" s="51" t="n">
        <f aca="false">TRUNC(L731/K731,0)*K731</f>
        <v>0</v>
      </c>
      <c r="P731" s="52" t="n">
        <f aca="false">L731-O731</f>
        <v>0</v>
      </c>
      <c r="R731" s="51"/>
    </row>
    <row r="732" s="1" customFormat="true" ht="111.75" hidden="false" customHeight="true" outlineLevel="0" collapsed="false">
      <c r="A732" s="82" t="n">
        <f aca="false">A731+1</f>
        <v>14</v>
      </c>
      <c r="B732" s="75"/>
      <c r="C732" s="169" t="s">
        <v>189</v>
      </c>
      <c r="D732" s="60" t="s">
        <v>150</v>
      </c>
      <c r="E732" s="288"/>
      <c r="F732" s="62" t="s">
        <v>900</v>
      </c>
      <c r="G732" s="63" t="n">
        <v>9785912824081</v>
      </c>
      <c r="H732" s="64" t="n">
        <v>26</v>
      </c>
      <c r="I732" s="65" t="n">
        <f aca="false">ROUND((100-$L$4)/100*H732,1)</f>
        <v>13</v>
      </c>
      <c r="J732" s="83" t="s">
        <v>40</v>
      </c>
      <c r="K732" s="67" t="n">
        <v>100</v>
      </c>
      <c r="L732" s="68"/>
      <c r="M732" s="49" t="n">
        <f aca="false">L732*I732</f>
        <v>0</v>
      </c>
      <c r="N732" s="51" t="n">
        <f aca="false">L732*2.2/100</f>
        <v>0</v>
      </c>
      <c r="O732" s="51" t="n">
        <f aca="false">TRUNC(L732/K732,0)*K732</f>
        <v>0</v>
      </c>
      <c r="P732" s="52" t="n">
        <f aca="false">L732-O732</f>
        <v>0</v>
      </c>
      <c r="R732" s="51"/>
    </row>
    <row r="733" s="1" customFormat="true" ht="111.75" hidden="false" customHeight="true" outlineLevel="0" collapsed="false">
      <c r="A733" s="82" t="n">
        <f aca="false">A732+1</f>
        <v>15</v>
      </c>
      <c r="B733" s="75" t="s">
        <v>863</v>
      </c>
      <c r="C733" s="148"/>
      <c r="D733" s="60" t="s">
        <v>886</v>
      </c>
      <c r="E733" s="59" t="s">
        <v>26</v>
      </c>
      <c r="F733" s="62" t="s">
        <v>900</v>
      </c>
      <c r="G733" s="63" t="n">
        <v>9785912827495</v>
      </c>
      <c r="H733" s="64" t="n">
        <v>26</v>
      </c>
      <c r="I733" s="65" t="n">
        <f aca="false">ROUND((100-$L$4)/100*H733,1)</f>
        <v>13</v>
      </c>
      <c r="J733" s="83"/>
      <c r="K733" s="67" t="n">
        <v>100</v>
      </c>
      <c r="L733" s="68"/>
      <c r="M733" s="49" t="n">
        <f aca="false">L733*I733</f>
        <v>0</v>
      </c>
      <c r="N733" s="51" t="n">
        <f aca="false">L733*2.2/100</f>
        <v>0</v>
      </c>
      <c r="O733" s="51" t="n">
        <f aca="false">TRUNC(L733/K733,0)*K733</f>
        <v>0</v>
      </c>
      <c r="P733" s="52" t="n">
        <f aca="false">L733-O733</f>
        <v>0</v>
      </c>
      <c r="R733" s="51"/>
    </row>
    <row r="734" s="1" customFormat="true" ht="111.75" hidden="false" customHeight="true" outlineLevel="0" collapsed="false">
      <c r="A734" s="82" t="n">
        <f aca="false">A733+1</f>
        <v>16</v>
      </c>
      <c r="B734" s="75"/>
      <c r="C734" s="148"/>
      <c r="D734" s="60" t="s">
        <v>887</v>
      </c>
      <c r="F734" s="62" t="s">
        <v>900</v>
      </c>
      <c r="G734" s="63" t="n">
        <v>9785912828164</v>
      </c>
      <c r="H734" s="64" t="n">
        <v>26</v>
      </c>
      <c r="I734" s="65" t="n">
        <f aca="false">ROUND((100-$L$4)/100*H734,1)</f>
        <v>13</v>
      </c>
      <c r="J734" s="83"/>
      <c r="K734" s="67" t="n">
        <v>100</v>
      </c>
      <c r="L734" s="68"/>
      <c r="M734" s="49" t="n">
        <f aca="false">L734*I734</f>
        <v>0</v>
      </c>
      <c r="N734" s="51" t="n">
        <f aca="false">L734*2.2/100</f>
        <v>0</v>
      </c>
      <c r="O734" s="51"/>
      <c r="P734" s="52"/>
      <c r="R734" s="51"/>
    </row>
    <row r="735" s="1" customFormat="true" ht="111.75" hidden="false" customHeight="true" outlineLevel="0" collapsed="false">
      <c r="A735" s="82" t="n">
        <f aca="false">A734+1</f>
        <v>17</v>
      </c>
      <c r="B735" s="75" t="s">
        <v>863</v>
      </c>
      <c r="C735" s="148"/>
      <c r="D735" s="60" t="s">
        <v>912</v>
      </c>
      <c r="E735" s="155"/>
      <c r="F735" s="62" t="s">
        <v>90</v>
      </c>
      <c r="G735" s="63" t="n">
        <v>9785912824012</v>
      </c>
      <c r="H735" s="64" t="n">
        <v>26</v>
      </c>
      <c r="I735" s="65" t="n">
        <f aca="false">ROUND((100-$L$4)/100*H735,1)</f>
        <v>13</v>
      </c>
      <c r="J735" s="83"/>
      <c r="K735" s="67" t="n">
        <v>100</v>
      </c>
      <c r="L735" s="68"/>
      <c r="M735" s="49" t="n">
        <f aca="false">L735*I735</f>
        <v>0</v>
      </c>
      <c r="N735" s="51" t="n">
        <f aca="false">L735*2.2/100</f>
        <v>0</v>
      </c>
      <c r="O735" s="51" t="n">
        <f aca="false">TRUNC(L735/K735,0)*K735</f>
        <v>0</v>
      </c>
      <c r="P735" s="52" t="n">
        <f aca="false">L735-O735</f>
        <v>0</v>
      </c>
      <c r="R735" s="51"/>
    </row>
    <row r="736" s="1" customFormat="true" ht="111.75" hidden="false" customHeight="true" outlineLevel="0" collapsed="false">
      <c r="A736" s="82" t="n">
        <f aca="false">A735+1</f>
        <v>18</v>
      </c>
      <c r="B736" s="75"/>
      <c r="C736" s="169" t="s">
        <v>189</v>
      </c>
      <c r="D736" s="60" t="s">
        <v>892</v>
      </c>
      <c r="E736" s="180"/>
      <c r="F736" s="62" t="s">
        <v>900</v>
      </c>
      <c r="G736" s="63" t="n">
        <v>9785912822360</v>
      </c>
      <c r="H736" s="64" t="n">
        <v>26</v>
      </c>
      <c r="I736" s="65" t="n">
        <f aca="false">ROUND((100-$L$4)/100*H736,1)</f>
        <v>13</v>
      </c>
      <c r="J736" s="83" t="s">
        <v>40</v>
      </c>
      <c r="K736" s="67" t="n">
        <v>100</v>
      </c>
      <c r="L736" s="68"/>
      <c r="M736" s="49" t="n">
        <f aca="false">L736*I736</f>
        <v>0</v>
      </c>
      <c r="N736" s="51" t="n">
        <f aca="false">L736*2.2/100</f>
        <v>0</v>
      </c>
      <c r="O736" s="51"/>
      <c r="P736" s="52"/>
      <c r="R736" s="51"/>
    </row>
    <row r="737" s="1" customFormat="true" ht="111.75" hidden="false" customHeight="true" outlineLevel="0" collapsed="false">
      <c r="A737" s="82" t="n">
        <f aca="false">A736+1</f>
        <v>19</v>
      </c>
      <c r="B737" s="75"/>
      <c r="C737" s="189"/>
      <c r="D737" s="60" t="s">
        <v>913</v>
      </c>
      <c r="E737" s="61" t="s">
        <v>28</v>
      </c>
      <c r="F737" s="62" t="s">
        <v>900</v>
      </c>
      <c r="G737" s="63" t="n">
        <v>9785912822377</v>
      </c>
      <c r="H737" s="64" t="n">
        <v>26</v>
      </c>
      <c r="I737" s="65" t="n">
        <f aca="false">ROUND((100-$L$4)/100*H737,1)</f>
        <v>13</v>
      </c>
      <c r="J737" s="83" t="s">
        <v>216</v>
      </c>
      <c r="K737" s="67" t="n">
        <v>100</v>
      </c>
      <c r="L737" s="68"/>
      <c r="M737" s="49" t="n">
        <f aca="false">L737*I737</f>
        <v>0</v>
      </c>
      <c r="N737" s="51" t="n">
        <f aca="false">L737*2.2/100</f>
        <v>0</v>
      </c>
      <c r="O737" s="51" t="n">
        <f aca="false">TRUNC(L737/K737,0)*K737</f>
        <v>0</v>
      </c>
      <c r="P737" s="52" t="n">
        <f aca="false">L737-O737</f>
        <v>0</v>
      </c>
      <c r="R737" s="51"/>
    </row>
    <row r="738" s="1" customFormat="true" ht="111.75" hidden="false" customHeight="true" outlineLevel="0" collapsed="false">
      <c r="A738" s="82" t="n">
        <f aca="false">A737+1</f>
        <v>20</v>
      </c>
      <c r="B738" s="75" t="s">
        <v>863</v>
      </c>
      <c r="C738" s="148"/>
      <c r="D738" s="60" t="s">
        <v>894</v>
      </c>
      <c r="E738" s="180"/>
      <c r="F738" s="62" t="s">
        <v>885</v>
      </c>
      <c r="G738" s="63" t="n">
        <v>9785912824234</v>
      </c>
      <c r="H738" s="64" t="n">
        <v>26</v>
      </c>
      <c r="I738" s="65" t="n">
        <f aca="false">ROUND((100-$L$4)/100*H738,1)</f>
        <v>13</v>
      </c>
      <c r="J738" s="83"/>
      <c r="K738" s="67" t="n">
        <v>100</v>
      </c>
      <c r="L738" s="68"/>
      <c r="M738" s="49" t="n">
        <f aca="false">L738*I738</f>
        <v>0</v>
      </c>
      <c r="N738" s="51" t="n">
        <f aca="false">L738*2.2/100</f>
        <v>0</v>
      </c>
      <c r="O738" s="51" t="n">
        <f aca="false">TRUNC(L738/K738,0)*K738</f>
        <v>0</v>
      </c>
      <c r="P738" s="52" t="n">
        <f aca="false">L738-O738</f>
        <v>0</v>
      </c>
      <c r="R738" s="51"/>
    </row>
    <row r="739" s="1" customFormat="true" ht="111.75" hidden="false" customHeight="true" outlineLevel="0" collapsed="false">
      <c r="A739" s="82" t="n">
        <f aca="false">A738+1</f>
        <v>21</v>
      </c>
      <c r="B739" s="75" t="s">
        <v>863</v>
      </c>
      <c r="C739" s="169" t="s">
        <v>189</v>
      </c>
      <c r="D739" s="289" t="s">
        <v>914</v>
      </c>
      <c r="E739" s="61" t="s">
        <v>28</v>
      </c>
      <c r="F739" s="213" t="s">
        <v>915</v>
      </c>
      <c r="G739" s="63" t="n">
        <v>9785000334980</v>
      </c>
      <c r="H739" s="64" t="n">
        <v>26</v>
      </c>
      <c r="I739" s="65" t="n">
        <f aca="false">ROUND((100-$L$4)/100*H739,1)</f>
        <v>13</v>
      </c>
      <c r="J739" s="83" t="s">
        <v>163</v>
      </c>
      <c r="K739" s="67" t="n">
        <v>100</v>
      </c>
      <c r="L739" s="68"/>
      <c r="M739" s="49" t="n">
        <f aca="false">L739*I739</f>
        <v>0</v>
      </c>
      <c r="N739" s="51" t="n">
        <f aca="false">L739*2.2/100</f>
        <v>0</v>
      </c>
      <c r="O739" s="51" t="n">
        <f aca="false">TRUNC(L739/K739,0)*K739</f>
        <v>0</v>
      </c>
      <c r="P739" s="52" t="n">
        <f aca="false">L739-O739</f>
        <v>0</v>
      </c>
      <c r="R739" s="51"/>
    </row>
    <row r="740" s="1" customFormat="true" ht="111.75" hidden="false" customHeight="true" outlineLevel="0" collapsed="false">
      <c r="A740" s="82" t="n">
        <f aca="false">A739+1</f>
        <v>22</v>
      </c>
      <c r="B740" s="75" t="s">
        <v>863</v>
      </c>
      <c r="C740" s="169" t="s">
        <v>189</v>
      </c>
      <c r="D740" s="289" t="s">
        <v>916</v>
      </c>
      <c r="E740" s="180"/>
      <c r="F740" s="62" t="s">
        <v>900</v>
      </c>
      <c r="G740" s="63" t="n">
        <v>9785000334997</v>
      </c>
      <c r="H740" s="64" t="n">
        <v>26</v>
      </c>
      <c r="I740" s="65" t="n">
        <f aca="false">ROUND((100-$L$4)/100*H740,1)</f>
        <v>13</v>
      </c>
      <c r="J740" s="83" t="s">
        <v>43</v>
      </c>
      <c r="K740" s="67" t="n">
        <v>100</v>
      </c>
      <c r="L740" s="68"/>
      <c r="M740" s="49" t="n">
        <f aca="false">L740*I740</f>
        <v>0</v>
      </c>
      <c r="N740" s="51" t="n">
        <f aca="false">L740*2.2/100</f>
        <v>0</v>
      </c>
      <c r="O740" s="51" t="n">
        <f aca="false">TRUNC(L740/K740,0)*K740</f>
        <v>0</v>
      </c>
      <c r="P740" s="52" t="n">
        <f aca="false">L740-O740</f>
        <v>0</v>
      </c>
      <c r="R740" s="51"/>
    </row>
    <row r="741" s="1" customFormat="true" ht="111.75" hidden="false" customHeight="true" outlineLevel="0" collapsed="false">
      <c r="A741" s="82" t="n">
        <f aca="false">A740+1</f>
        <v>23</v>
      </c>
      <c r="B741" s="75"/>
      <c r="C741" s="169" t="s">
        <v>189</v>
      </c>
      <c r="D741" s="289" t="s">
        <v>917</v>
      </c>
      <c r="E741" s="180"/>
      <c r="F741" s="62" t="s">
        <v>900</v>
      </c>
      <c r="G741" s="63" t="n">
        <v>9785000335253</v>
      </c>
      <c r="H741" s="64" t="n">
        <v>26</v>
      </c>
      <c r="I741" s="65" t="n">
        <f aca="false">ROUND((100-$L$4)/100*H741,1)</f>
        <v>13</v>
      </c>
      <c r="J741" s="83" t="s">
        <v>155</v>
      </c>
      <c r="K741" s="67" t="n">
        <v>100</v>
      </c>
      <c r="L741" s="68"/>
      <c r="M741" s="49" t="n">
        <f aca="false">L741*I741</f>
        <v>0</v>
      </c>
      <c r="N741" s="51" t="n">
        <f aca="false">L741*2.2/100</f>
        <v>0</v>
      </c>
      <c r="O741" s="51" t="n">
        <f aca="false">TRUNC(L741/K741,0)*K741</f>
        <v>0</v>
      </c>
      <c r="P741" s="52" t="n">
        <f aca="false">L741-O741</f>
        <v>0</v>
      </c>
      <c r="R741" s="51"/>
    </row>
    <row r="742" s="1" customFormat="true" ht="111.75" hidden="false" customHeight="true" outlineLevel="0" collapsed="false">
      <c r="A742" s="82" t="n">
        <f aca="false">A741+1</f>
        <v>24</v>
      </c>
      <c r="B742" s="75"/>
      <c r="C742" s="169" t="s">
        <v>189</v>
      </c>
      <c r="D742" s="289" t="s">
        <v>918</v>
      </c>
      <c r="E742" s="180"/>
      <c r="F742" s="62"/>
      <c r="G742" s="63" t="n">
        <v>9785912824371</v>
      </c>
      <c r="H742" s="64" t="n">
        <v>26</v>
      </c>
      <c r="I742" s="65" t="n">
        <f aca="false">ROUND((100-$L$4)/100*H742,1)</f>
        <v>13</v>
      </c>
      <c r="J742" s="83" t="s">
        <v>43</v>
      </c>
      <c r="K742" s="67" t="n">
        <v>100</v>
      </c>
      <c r="L742" s="68"/>
      <c r="M742" s="49" t="n">
        <f aca="false">L742*I742</f>
        <v>0</v>
      </c>
      <c r="N742" s="51" t="n">
        <f aca="false">L742*2.2/100</f>
        <v>0</v>
      </c>
      <c r="O742" s="51"/>
      <c r="P742" s="52"/>
      <c r="R742" s="51"/>
    </row>
    <row r="743" s="1" customFormat="true" ht="111.75" hidden="false" customHeight="true" outlineLevel="0" collapsed="false">
      <c r="A743" s="82" t="n">
        <f aca="false">A742+1</f>
        <v>25</v>
      </c>
      <c r="B743" s="75" t="s">
        <v>863</v>
      </c>
      <c r="C743" s="169" t="s">
        <v>189</v>
      </c>
      <c r="D743" s="289" t="s">
        <v>919</v>
      </c>
      <c r="E743" s="61" t="s">
        <v>28</v>
      </c>
      <c r="F743" s="62" t="s">
        <v>900</v>
      </c>
      <c r="G743" s="63" t="n">
        <v>9785912824388</v>
      </c>
      <c r="H743" s="64" t="n">
        <v>26</v>
      </c>
      <c r="I743" s="65" t="n">
        <f aca="false">ROUND((100-$L$4)/100*H743,1)</f>
        <v>13</v>
      </c>
      <c r="J743" s="83" t="s">
        <v>163</v>
      </c>
      <c r="K743" s="67" t="n">
        <v>100</v>
      </c>
      <c r="L743" s="68"/>
      <c r="M743" s="49" t="n">
        <f aca="false">L743*I743</f>
        <v>0</v>
      </c>
      <c r="N743" s="51" t="n">
        <f aca="false">L743*2.2/100</f>
        <v>0</v>
      </c>
      <c r="O743" s="51" t="n">
        <f aca="false">TRUNC(L743/K743,0)*K743</f>
        <v>0</v>
      </c>
      <c r="P743" s="52" t="n">
        <f aca="false">L743-O743</f>
        <v>0</v>
      </c>
      <c r="R743" s="51"/>
    </row>
    <row r="744" s="1" customFormat="true" ht="111.75" hidden="false" customHeight="true" outlineLevel="0" collapsed="false">
      <c r="A744" s="82" t="n">
        <f aca="false">A743+1</f>
        <v>26</v>
      </c>
      <c r="B744" s="75" t="s">
        <v>863</v>
      </c>
      <c r="C744" s="169" t="s">
        <v>189</v>
      </c>
      <c r="D744" s="289" t="s">
        <v>920</v>
      </c>
      <c r="E744" s="180"/>
      <c r="F744" s="62" t="s">
        <v>900</v>
      </c>
      <c r="G744" s="63" t="n">
        <v>9785912825620</v>
      </c>
      <c r="H744" s="64" t="n">
        <v>26</v>
      </c>
      <c r="I744" s="65" t="n">
        <f aca="false">ROUND((100-$L$4)/100*H744,1)</f>
        <v>13</v>
      </c>
      <c r="J744" s="83" t="s">
        <v>43</v>
      </c>
      <c r="K744" s="67" t="n">
        <v>100</v>
      </c>
      <c r="L744" s="68"/>
      <c r="M744" s="49" t="n">
        <f aca="false">L744*I744</f>
        <v>0</v>
      </c>
      <c r="N744" s="51" t="n">
        <f aca="false">L744*2.2/100</f>
        <v>0</v>
      </c>
      <c r="O744" s="51" t="n">
        <f aca="false">TRUNC(L744/K744,0)*K744</f>
        <v>0</v>
      </c>
      <c r="P744" s="52" t="n">
        <f aca="false">L744-O744</f>
        <v>0</v>
      </c>
      <c r="R744" s="51"/>
    </row>
    <row r="745" s="1" customFormat="true" ht="111.75" hidden="false" customHeight="true" outlineLevel="0" collapsed="false">
      <c r="A745" s="82" t="n">
        <f aca="false">A744+1</f>
        <v>27</v>
      </c>
      <c r="B745" s="75" t="s">
        <v>863</v>
      </c>
      <c r="C745" s="169" t="s">
        <v>189</v>
      </c>
      <c r="D745" s="289" t="s">
        <v>921</v>
      </c>
      <c r="E745" s="61" t="s">
        <v>28</v>
      </c>
      <c r="F745" s="62" t="s">
        <v>900</v>
      </c>
      <c r="G745" s="63" t="n">
        <v>9785912824395</v>
      </c>
      <c r="H745" s="64" t="n">
        <v>26</v>
      </c>
      <c r="I745" s="65" t="n">
        <f aca="false">ROUND((100-$L$4)/100*H745,1)</f>
        <v>13</v>
      </c>
      <c r="J745" s="83" t="s">
        <v>163</v>
      </c>
      <c r="K745" s="67" t="n">
        <v>100</v>
      </c>
      <c r="L745" s="68"/>
      <c r="M745" s="49" t="n">
        <f aca="false">L745*I745</f>
        <v>0</v>
      </c>
      <c r="N745" s="51" t="n">
        <f aca="false">L745*2.2/100</f>
        <v>0</v>
      </c>
      <c r="O745" s="51" t="n">
        <f aca="false">TRUNC(L745/K745,0)*K745</f>
        <v>0</v>
      </c>
      <c r="P745" s="52" t="n">
        <f aca="false">L745-O745</f>
        <v>0</v>
      </c>
      <c r="R745" s="81"/>
    </row>
    <row r="746" s="132" customFormat="true" ht="111.75" hidden="false" customHeight="true" outlineLevel="0" collapsed="false">
      <c r="A746" s="82" t="n">
        <f aca="false">A745+1</f>
        <v>28</v>
      </c>
      <c r="B746" s="75"/>
      <c r="C746" s="169" t="s">
        <v>189</v>
      </c>
      <c r="D746" s="289" t="s">
        <v>922</v>
      </c>
      <c r="E746" s="61" t="s">
        <v>28</v>
      </c>
      <c r="F746" s="62" t="s">
        <v>900</v>
      </c>
      <c r="G746" s="63" t="n">
        <v>9785912826160</v>
      </c>
      <c r="H746" s="64" t="n">
        <v>26</v>
      </c>
      <c r="I746" s="65" t="n">
        <f aca="false">ROUND((100-$L$4)/100*H746,1)</f>
        <v>13</v>
      </c>
      <c r="J746" s="83" t="s">
        <v>43</v>
      </c>
      <c r="K746" s="67" t="n">
        <v>100</v>
      </c>
      <c r="L746" s="68"/>
      <c r="M746" s="49" t="n">
        <f aca="false">L746*I746</f>
        <v>0</v>
      </c>
      <c r="N746" s="51" t="n">
        <f aca="false">L746*2.2/100</f>
        <v>0</v>
      </c>
      <c r="O746" s="51" t="n">
        <f aca="false">TRUNC(L746/K746,0)*K746</f>
        <v>0</v>
      </c>
      <c r="P746" s="52" t="n">
        <f aca="false">L746-O746</f>
        <v>0</v>
      </c>
      <c r="R746" s="81"/>
    </row>
    <row r="747" s="132" customFormat="true" ht="111.75" hidden="false" customHeight="true" outlineLevel="0" collapsed="false">
      <c r="A747" s="82" t="n">
        <f aca="false">A746+1</f>
        <v>29</v>
      </c>
      <c r="B747" s="75" t="s">
        <v>863</v>
      </c>
      <c r="C747" s="169" t="s">
        <v>189</v>
      </c>
      <c r="D747" s="289" t="s">
        <v>923</v>
      </c>
      <c r="E747" s="61" t="s">
        <v>28</v>
      </c>
      <c r="F747" s="62" t="s">
        <v>900</v>
      </c>
      <c r="G747" s="63" t="n">
        <v>9785912828775</v>
      </c>
      <c r="H747" s="64" t="n">
        <v>26</v>
      </c>
      <c r="I747" s="65" t="n">
        <f aca="false">ROUND((100-$L$4)/100*H747,1)</f>
        <v>13</v>
      </c>
      <c r="J747" s="83" t="s">
        <v>155</v>
      </c>
      <c r="K747" s="67" t="n">
        <v>100</v>
      </c>
      <c r="L747" s="68"/>
      <c r="M747" s="49" t="n">
        <f aca="false">L747*I747</f>
        <v>0</v>
      </c>
      <c r="N747" s="51" t="n">
        <f aca="false">L747*2.2/100</f>
        <v>0</v>
      </c>
      <c r="O747" s="51" t="n">
        <f aca="false">TRUNC(L747/K747,0)*K747</f>
        <v>0</v>
      </c>
      <c r="P747" s="52" t="n">
        <f aca="false">L747-O747</f>
        <v>0</v>
      </c>
      <c r="R747" s="51"/>
    </row>
    <row r="748" s="1" customFormat="true" ht="42.75" hidden="false" customHeight="true" outlineLevel="0" collapsed="false">
      <c r="A748" s="71" t="s">
        <v>924</v>
      </c>
      <c r="B748" s="71"/>
      <c r="C748" s="71"/>
      <c r="D748" s="71"/>
      <c r="E748" s="72"/>
      <c r="F748" s="55" t="s">
        <v>925</v>
      </c>
      <c r="G748" s="55"/>
      <c r="H748" s="55"/>
      <c r="I748" s="55"/>
      <c r="J748" s="55"/>
      <c r="K748" s="55"/>
      <c r="L748" s="186"/>
      <c r="M748" s="49"/>
      <c r="N748" s="51"/>
      <c r="O748" s="51"/>
      <c r="P748" s="52"/>
      <c r="R748" s="51"/>
    </row>
    <row r="749" s="1" customFormat="true" ht="111.75" hidden="false" customHeight="true" outlineLevel="0" collapsed="false">
      <c r="A749" s="82" t="n">
        <f aca="false">A688+1</f>
        <v>5</v>
      </c>
      <c r="B749" s="75" t="s">
        <v>868</v>
      </c>
      <c r="C749" s="169" t="s">
        <v>189</v>
      </c>
      <c r="D749" s="60" t="s">
        <v>926</v>
      </c>
      <c r="E749" s="123"/>
      <c r="F749" s="62" t="s">
        <v>927</v>
      </c>
      <c r="G749" s="63" t="n">
        <v>9785912827204</v>
      </c>
      <c r="H749" s="64" t="n">
        <v>29</v>
      </c>
      <c r="I749" s="65" t="n">
        <f aca="false">ROUND((100-$L$4)/100*H749,1)</f>
        <v>14.5</v>
      </c>
      <c r="J749" s="83" t="s">
        <v>163</v>
      </c>
      <c r="K749" s="67" t="n">
        <v>100</v>
      </c>
      <c r="L749" s="68"/>
      <c r="M749" s="49" t="n">
        <f aca="false">L749*I749</f>
        <v>0</v>
      </c>
      <c r="N749" s="51" t="n">
        <f aca="false">L749*2.2/100</f>
        <v>0</v>
      </c>
      <c r="O749" s="51" t="n">
        <f aca="false">TRUNC(L749/K749,0)*K749</f>
        <v>0</v>
      </c>
      <c r="P749" s="52" t="n">
        <f aca="false">L749-O749</f>
        <v>0</v>
      </c>
      <c r="R749" s="51"/>
    </row>
    <row r="750" s="1" customFormat="true" ht="111.75" hidden="false" customHeight="true" outlineLevel="0" collapsed="false">
      <c r="A750" s="82" t="n">
        <f aca="false">A749+1</f>
        <v>6</v>
      </c>
      <c r="B750" s="75" t="s">
        <v>868</v>
      </c>
      <c r="C750" s="169" t="s">
        <v>189</v>
      </c>
      <c r="D750" s="60" t="s">
        <v>911</v>
      </c>
      <c r="E750" s="153"/>
      <c r="F750" s="62" t="s">
        <v>928</v>
      </c>
      <c r="G750" s="63" t="n">
        <v>9785000336687</v>
      </c>
      <c r="H750" s="64" t="n">
        <v>29</v>
      </c>
      <c r="I750" s="65" t="n">
        <f aca="false">ROUND((100-$L$4)/100*H750,1)</f>
        <v>14.5</v>
      </c>
      <c r="J750" s="83" t="s">
        <v>163</v>
      </c>
      <c r="K750" s="67" t="n">
        <v>100</v>
      </c>
      <c r="L750" s="68"/>
      <c r="M750" s="49" t="n">
        <f aca="false">L750*I750</f>
        <v>0</v>
      </c>
      <c r="N750" s="51" t="n">
        <f aca="false">L750*2.2/100</f>
        <v>0</v>
      </c>
      <c r="O750" s="51" t="n">
        <f aca="false">TRUNC(L750/K750,0)*K750</f>
        <v>0</v>
      </c>
      <c r="P750" s="52" t="n">
        <f aca="false">L750-O750</f>
        <v>0</v>
      </c>
      <c r="R750" s="51"/>
    </row>
    <row r="751" s="1" customFormat="true" ht="111.75" hidden="false" customHeight="true" outlineLevel="0" collapsed="false">
      <c r="A751" s="82" t="n">
        <f aca="false">A750+1</f>
        <v>7</v>
      </c>
      <c r="B751" s="75"/>
      <c r="C751" s="148"/>
      <c r="D751" s="60" t="s">
        <v>929</v>
      </c>
      <c r="E751" s="153"/>
      <c r="F751" s="62" t="s">
        <v>927</v>
      </c>
      <c r="G751" s="63" t="n">
        <v>9785912822766</v>
      </c>
      <c r="H751" s="64" t="n">
        <v>29</v>
      </c>
      <c r="I751" s="65" t="n">
        <f aca="false">ROUND((100-$L$4)/100*H751,1)</f>
        <v>14.5</v>
      </c>
      <c r="J751" s="83"/>
      <c r="K751" s="67" t="n">
        <v>100</v>
      </c>
      <c r="L751" s="68"/>
      <c r="M751" s="49" t="n">
        <f aca="false">L751*I751</f>
        <v>0</v>
      </c>
      <c r="N751" s="51" t="n">
        <f aca="false">L751*2.2/100</f>
        <v>0</v>
      </c>
      <c r="O751" s="51" t="n">
        <f aca="false">TRUNC(L751/K751,0)*K751</f>
        <v>0</v>
      </c>
      <c r="P751" s="52" t="n">
        <f aca="false">L751-O751</f>
        <v>0</v>
      </c>
      <c r="R751" s="51"/>
    </row>
    <row r="752" s="1" customFormat="true" ht="111.75" hidden="false" customHeight="true" outlineLevel="0" collapsed="false">
      <c r="A752" s="82" t="n">
        <f aca="false">A751+1</f>
        <v>8</v>
      </c>
      <c r="B752" s="75" t="s">
        <v>868</v>
      </c>
      <c r="C752" s="148"/>
      <c r="D752" s="60" t="s">
        <v>930</v>
      </c>
      <c r="E752" s="123"/>
      <c r="F752" s="62" t="s">
        <v>927</v>
      </c>
      <c r="G752" s="63" t="n">
        <v>9785000337172</v>
      </c>
      <c r="H752" s="64" t="n">
        <v>29</v>
      </c>
      <c r="I752" s="65" t="n">
        <f aca="false">ROUND((100-$L$4)/100*H752,1)</f>
        <v>14.5</v>
      </c>
      <c r="J752" s="83" t="s">
        <v>199</v>
      </c>
      <c r="K752" s="67" t="n">
        <v>100</v>
      </c>
      <c r="L752" s="68"/>
      <c r="M752" s="49" t="n">
        <f aca="false">L752*I752</f>
        <v>0</v>
      </c>
      <c r="N752" s="51" t="n">
        <f aca="false">L752*2.2/100</f>
        <v>0</v>
      </c>
      <c r="O752" s="51" t="n">
        <f aca="false">TRUNC(L752/K752,0)*K752</f>
        <v>0</v>
      </c>
      <c r="P752" s="52" t="n">
        <f aca="false">L752-O752</f>
        <v>0</v>
      </c>
      <c r="R752" s="51"/>
    </row>
    <row r="753" s="1" customFormat="true" ht="111.75" hidden="false" customHeight="true" outlineLevel="0" collapsed="false">
      <c r="A753" s="82" t="n">
        <f aca="false">A752+1</f>
        <v>9</v>
      </c>
      <c r="B753" s="75" t="s">
        <v>868</v>
      </c>
      <c r="C753" s="169" t="s">
        <v>189</v>
      </c>
      <c r="D753" s="60" t="s">
        <v>931</v>
      </c>
      <c r="E753" s="123"/>
      <c r="F753" s="62" t="s">
        <v>927</v>
      </c>
      <c r="G753" s="63" t="n">
        <v>9785912825545</v>
      </c>
      <c r="H753" s="64" t="n">
        <v>29</v>
      </c>
      <c r="I753" s="65" t="n">
        <f aca="false">ROUND((100-$L$4)/100*H753,1)</f>
        <v>14.5</v>
      </c>
      <c r="J753" s="83" t="s">
        <v>163</v>
      </c>
      <c r="K753" s="67" t="n">
        <v>100</v>
      </c>
      <c r="L753" s="68"/>
      <c r="M753" s="49" t="n">
        <f aca="false">L753*I753</f>
        <v>0</v>
      </c>
      <c r="N753" s="51" t="n">
        <f aca="false">L753*2.2/100</f>
        <v>0</v>
      </c>
      <c r="O753" s="51" t="n">
        <f aca="false">TRUNC(L753/K753,0)*K753</f>
        <v>0</v>
      </c>
      <c r="P753" s="52" t="n">
        <f aca="false">L753-O753</f>
        <v>0</v>
      </c>
      <c r="R753" s="51"/>
    </row>
    <row r="754" s="1" customFormat="true" ht="111.75" hidden="false" customHeight="true" outlineLevel="0" collapsed="false">
      <c r="A754" s="82" t="n">
        <f aca="false">A753+1</f>
        <v>10</v>
      </c>
      <c r="B754" s="75" t="s">
        <v>868</v>
      </c>
      <c r="C754" s="169" t="s">
        <v>189</v>
      </c>
      <c r="D754" s="60" t="s">
        <v>883</v>
      </c>
      <c r="E754" s="153"/>
      <c r="F754" s="62" t="s">
        <v>927</v>
      </c>
      <c r="G754" s="63" t="n">
        <v>9785912827365</v>
      </c>
      <c r="H754" s="64" t="n">
        <v>29</v>
      </c>
      <c r="I754" s="65" t="n">
        <f aca="false">ROUND((100-$L$4)/100*H754,1)</f>
        <v>14.5</v>
      </c>
      <c r="J754" s="83" t="s">
        <v>163</v>
      </c>
      <c r="K754" s="67" t="n">
        <v>100</v>
      </c>
      <c r="L754" s="68"/>
      <c r="M754" s="49" t="n">
        <f aca="false">L754*I754</f>
        <v>0</v>
      </c>
      <c r="N754" s="51" t="n">
        <f aca="false">L754*2.3/100</f>
        <v>0</v>
      </c>
      <c r="O754" s="51" t="n">
        <f aca="false">TRUNC(L754/K754,0)*K754</f>
        <v>0</v>
      </c>
      <c r="P754" s="52" t="n">
        <f aca="false">L754-O754</f>
        <v>0</v>
      </c>
      <c r="R754" s="51"/>
    </row>
    <row r="755" s="1" customFormat="true" ht="111.75" hidden="false" customHeight="true" outlineLevel="0" collapsed="false">
      <c r="A755" s="82" t="n">
        <f aca="false">A754+1</f>
        <v>11</v>
      </c>
      <c r="B755" s="75" t="s">
        <v>868</v>
      </c>
      <c r="C755" s="169" t="s">
        <v>189</v>
      </c>
      <c r="D755" s="60" t="s">
        <v>932</v>
      </c>
      <c r="E755" s="123"/>
      <c r="F755" s="62" t="s">
        <v>927</v>
      </c>
      <c r="G755" s="63" t="n">
        <v>9785000337189</v>
      </c>
      <c r="H755" s="64" t="n">
        <v>29</v>
      </c>
      <c r="I755" s="65" t="n">
        <f aca="false">ROUND((100-$L$4)/100*H755,1)</f>
        <v>14.5</v>
      </c>
      <c r="J755" s="83" t="s">
        <v>47</v>
      </c>
      <c r="K755" s="67" t="n">
        <v>100</v>
      </c>
      <c r="L755" s="68"/>
      <c r="M755" s="49" t="n">
        <f aca="false">L755*I755</f>
        <v>0</v>
      </c>
      <c r="N755" s="51" t="n">
        <f aca="false">L755*2.2/100</f>
        <v>0</v>
      </c>
      <c r="O755" s="51" t="n">
        <f aca="false">TRUNC(L755/K755,0)*K755</f>
        <v>0</v>
      </c>
      <c r="P755" s="52" t="n">
        <f aca="false">L755-O755</f>
        <v>0</v>
      </c>
      <c r="R755" s="51"/>
    </row>
    <row r="756" s="1" customFormat="true" ht="111.75" hidden="false" customHeight="true" outlineLevel="0" collapsed="false">
      <c r="A756" s="82" t="n">
        <f aca="false">A755+1</f>
        <v>12</v>
      </c>
      <c r="B756" s="75"/>
      <c r="C756" s="169" t="s">
        <v>189</v>
      </c>
      <c r="D756" s="60" t="s">
        <v>933</v>
      </c>
      <c r="E756" s="123"/>
      <c r="F756" s="62" t="s">
        <v>927</v>
      </c>
      <c r="G756" s="63" t="n">
        <v>9785000335864</v>
      </c>
      <c r="H756" s="64" t="n">
        <v>29</v>
      </c>
      <c r="I756" s="65" t="n">
        <f aca="false">ROUND((100-$L$4)/100*H756,1)</f>
        <v>14.5</v>
      </c>
      <c r="J756" s="83" t="s">
        <v>155</v>
      </c>
      <c r="K756" s="67" t="n">
        <v>100</v>
      </c>
      <c r="L756" s="68"/>
      <c r="M756" s="49" t="n">
        <f aca="false">L756*I756</f>
        <v>0</v>
      </c>
      <c r="N756" s="51" t="n">
        <f aca="false">L756*2.2/100</f>
        <v>0</v>
      </c>
      <c r="O756" s="51" t="n">
        <f aca="false">TRUNC(L756/K756,0)*K756</f>
        <v>0</v>
      </c>
      <c r="P756" s="52" t="n">
        <f aca="false">L756-O756</f>
        <v>0</v>
      </c>
      <c r="R756" s="51"/>
    </row>
    <row r="757" s="1" customFormat="true" ht="111.75" hidden="false" customHeight="true" outlineLevel="0" collapsed="false">
      <c r="A757" s="82" t="n">
        <f aca="false">A756+1</f>
        <v>13</v>
      </c>
      <c r="B757" s="75" t="s">
        <v>868</v>
      </c>
      <c r="C757" s="148"/>
      <c r="D757" s="60" t="s">
        <v>934</v>
      </c>
      <c r="E757" s="123"/>
      <c r="F757" s="62" t="s">
        <v>927</v>
      </c>
      <c r="G757" s="63" t="n">
        <v>9785912823091</v>
      </c>
      <c r="H757" s="64" t="n">
        <v>29</v>
      </c>
      <c r="I757" s="65" t="n">
        <f aca="false">ROUND((100-$L$4)/100*H757,1)</f>
        <v>14.5</v>
      </c>
      <c r="J757" s="83" t="s">
        <v>199</v>
      </c>
      <c r="K757" s="67" t="n">
        <v>100</v>
      </c>
      <c r="L757" s="68"/>
      <c r="M757" s="49" t="n">
        <f aca="false">L757*I757</f>
        <v>0</v>
      </c>
      <c r="N757" s="51" t="n">
        <f aca="false">L757*2.2/100</f>
        <v>0</v>
      </c>
      <c r="O757" s="51" t="n">
        <f aca="false">TRUNC(L757/K757,0)*K757</f>
        <v>0</v>
      </c>
      <c r="P757" s="52" t="n">
        <f aca="false">L757-O757</f>
        <v>0</v>
      </c>
      <c r="R757" s="51"/>
    </row>
    <row r="758" s="1" customFormat="true" ht="111.75" hidden="false" customHeight="true" outlineLevel="0" collapsed="false">
      <c r="A758" s="82" t="n">
        <f aca="false">A757+1</f>
        <v>14</v>
      </c>
      <c r="B758" s="75" t="s">
        <v>868</v>
      </c>
      <c r="C758" s="148"/>
      <c r="D758" s="60" t="s">
        <v>935</v>
      </c>
      <c r="E758" s="123"/>
      <c r="F758" s="62" t="s">
        <v>927</v>
      </c>
      <c r="G758" s="63" t="n">
        <v>9785000336717</v>
      </c>
      <c r="H758" s="64" t="n">
        <v>29</v>
      </c>
      <c r="I758" s="65" t="n">
        <f aca="false">ROUND((100-$L$4)/100*H758,1)</f>
        <v>14.5</v>
      </c>
      <c r="J758" s="83" t="s">
        <v>174</v>
      </c>
      <c r="K758" s="67" t="n">
        <v>100</v>
      </c>
      <c r="L758" s="68"/>
      <c r="M758" s="49" t="n">
        <f aca="false">L758*I758</f>
        <v>0</v>
      </c>
      <c r="N758" s="51" t="n">
        <f aca="false">L758*2.2/100</f>
        <v>0</v>
      </c>
      <c r="O758" s="51" t="n">
        <f aca="false">TRUNC(L758/K758,0)*K758</f>
        <v>0</v>
      </c>
      <c r="P758" s="52" t="n">
        <f aca="false">L758-O758</f>
        <v>0</v>
      </c>
      <c r="R758" s="51"/>
    </row>
    <row r="759" s="1" customFormat="true" ht="111.75" hidden="false" customHeight="true" outlineLevel="0" collapsed="false">
      <c r="A759" s="82" t="n">
        <f aca="false">A758+1</f>
        <v>15</v>
      </c>
      <c r="B759" s="75" t="s">
        <v>868</v>
      </c>
      <c r="C759" s="148"/>
      <c r="D759" s="60" t="s">
        <v>825</v>
      </c>
      <c r="E759" s="123"/>
      <c r="F759" s="62" t="s">
        <v>927</v>
      </c>
      <c r="G759" s="63" t="n">
        <v>9785000337165</v>
      </c>
      <c r="H759" s="64" t="n">
        <v>29</v>
      </c>
      <c r="I759" s="65" t="n">
        <f aca="false">ROUND((100-$L$4)/100*H759,1)</f>
        <v>14.5</v>
      </c>
      <c r="J759" s="83" t="s">
        <v>199</v>
      </c>
      <c r="K759" s="67" t="n">
        <v>100</v>
      </c>
      <c r="L759" s="68"/>
      <c r="M759" s="49" t="n">
        <f aca="false">L759*I759</f>
        <v>0</v>
      </c>
      <c r="N759" s="51" t="n">
        <f aca="false">L759*2.2/100</f>
        <v>0</v>
      </c>
      <c r="O759" s="51" t="n">
        <f aca="false">TRUNC(L759/K759,0)*K759</f>
        <v>0</v>
      </c>
      <c r="P759" s="52" t="n">
        <f aca="false">L759-O759</f>
        <v>0</v>
      </c>
      <c r="R759" s="51"/>
    </row>
    <row r="760" s="1" customFormat="true" ht="111.75" hidden="false" customHeight="true" outlineLevel="0" collapsed="false">
      <c r="A760" s="82" t="n">
        <f aca="false">A759+1</f>
        <v>16</v>
      </c>
      <c r="B760" s="75" t="s">
        <v>868</v>
      </c>
      <c r="C760" s="169" t="s">
        <v>189</v>
      </c>
      <c r="D760" s="60" t="s">
        <v>907</v>
      </c>
      <c r="E760" s="123"/>
      <c r="F760" s="62" t="s">
        <v>927</v>
      </c>
      <c r="G760" s="63" t="n">
        <v>9785000337196</v>
      </c>
      <c r="H760" s="64" t="n">
        <v>29</v>
      </c>
      <c r="I760" s="65" t="n">
        <f aca="false">ROUND((100-$L$4)/100*H760,1)</f>
        <v>14.5</v>
      </c>
      <c r="J760" s="83" t="s">
        <v>47</v>
      </c>
      <c r="K760" s="67" t="n">
        <v>100</v>
      </c>
      <c r="L760" s="68"/>
      <c r="M760" s="49" t="n">
        <f aca="false">L760*I760</f>
        <v>0</v>
      </c>
      <c r="N760" s="51" t="n">
        <f aca="false">L760*2.2/100</f>
        <v>0</v>
      </c>
      <c r="O760" s="51" t="n">
        <f aca="false">TRUNC(L760/K760,0)*K760</f>
        <v>0</v>
      </c>
      <c r="P760" s="52" t="n">
        <f aca="false">L760-O760</f>
        <v>0</v>
      </c>
      <c r="R760" s="51"/>
    </row>
    <row r="761" s="1" customFormat="true" ht="111.75" hidden="false" customHeight="true" outlineLevel="0" collapsed="false">
      <c r="A761" s="82" t="n">
        <f aca="false">A760+1</f>
        <v>17</v>
      </c>
      <c r="B761" s="75" t="s">
        <v>868</v>
      </c>
      <c r="C761" s="169" t="s">
        <v>189</v>
      </c>
      <c r="D761" s="60" t="s">
        <v>936</v>
      </c>
      <c r="E761" s="123"/>
      <c r="F761" s="62" t="s">
        <v>937</v>
      </c>
      <c r="G761" s="63" t="n">
        <v>9785000335871</v>
      </c>
      <c r="H761" s="64" t="n">
        <v>29</v>
      </c>
      <c r="I761" s="65" t="n">
        <f aca="false">ROUND((100-$L$4)/100*H761,1)</f>
        <v>14.5</v>
      </c>
      <c r="J761" s="83" t="s">
        <v>163</v>
      </c>
      <c r="K761" s="67" t="n">
        <v>100</v>
      </c>
      <c r="L761" s="68"/>
      <c r="M761" s="49" t="n">
        <f aca="false">L761*I761</f>
        <v>0</v>
      </c>
      <c r="N761" s="51" t="n">
        <f aca="false">L761*2.2/100</f>
        <v>0</v>
      </c>
      <c r="O761" s="51" t="n">
        <f aca="false">TRUNC(L761/K761,0)*K761</f>
        <v>0</v>
      </c>
      <c r="P761" s="52" t="n">
        <f aca="false">L761-O761</f>
        <v>0</v>
      </c>
      <c r="R761" s="51"/>
    </row>
    <row r="762" s="1" customFormat="true" ht="111.75" hidden="false" customHeight="true" outlineLevel="0" collapsed="false">
      <c r="A762" s="82" t="n">
        <f aca="false">A761+1</f>
        <v>18</v>
      </c>
      <c r="B762" s="75"/>
      <c r="C762" s="169" t="s">
        <v>189</v>
      </c>
      <c r="D762" s="60" t="s">
        <v>938</v>
      </c>
      <c r="E762" s="123"/>
      <c r="F762" s="62" t="s">
        <v>937</v>
      </c>
      <c r="G762" s="63" t="n">
        <v>9785000335888</v>
      </c>
      <c r="H762" s="64" t="n">
        <v>29</v>
      </c>
      <c r="I762" s="65" t="n">
        <f aca="false">ROUND((100-$L$4)/100*H762,1)</f>
        <v>14.5</v>
      </c>
      <c r="J762" s="83" t="s">
        <v>155</v>
      </c>
      <c r="K762" s="67" t="n">
        <v>100</v>
      </c>
      <c r="L762" s="68"/>
      <c r="M762" s="49" t="n">
        <f aca="false">L762*I762</f>
        <v>0</v>
      </c>
      <c r="N762" s="51" t="n">
        <f aca="false">L762*2.2/100</f>
        <v>0</v>
      </c>
      <c r="O762" s="51" t="n">
        <f aca="false">TRUNC(L762/K762,0)*K762</f>
        <v>0</v>
      </c>
      <c r="P762" s="52" t="n">
        <f aca="false">L762-O762</f>
        <v>0</v>
      </c>
      <c r="R762" s="51"/>
    </row>
    <row r="763" s="1" customFormat="true" ht="111.75" hidden="false" customHeight="true" outlineLevel="0" collapsed="false">
      <c r="A763" s="82" t="n">
        <f aca="false">A762+1</f>
        <v>19</v>
      </c>
      <c r="B763" s="75" t="s">
        <v>868</v>
      </c>
      <c r="C763" s="148"/>
      <c r="D763" s="60" t="s">
        <v>939</v>
      </c>
      <c r="E763" s="123"/>
      <c r="F763" s="62" t="s">
        <v>937</v>
      </c>
      <c r="G763" s="63" t="n">
        <v>9785000336694</v>
      </c>
      <c r="H763" s="64" t="n">
        <v>29</v>
      </c>
      <c r="I763" s="65" t="n">
        <f aca="false">ROUND((100-$L$4)/100*H763,1)</f>
        <v>14.5</v>
      </c>
      <c r="J763" s="83" t="s">
        <v>174</v>
      </c>
      <c r="K763" s="67" t="n">
        <v>100</v>
      </c>
      <c r="L763" s="68"/>
      <c r="M763" s="49" t="n">
        <f aca="false">L763*I763</f>
        <v>0</v>
      </c>
      <c r="N763" s="51" t="n">
        <f aca="false">L763*2.2/100</f>
        <v>0</v>
      </c>
      <c r="O763" s="51" t="n">
        <f aca="false">TRUNC(L763/K763,0)*K763</f>
        <v>0</v>
      </c>
      <c r="P763" s="52" t="n">
        <f aca="false">L763-O763</f>
        <v>0</v>
      </c>
      <c r="R763" s="51"/>
    </row>
    <row r="764" s="1" customFormat="true" ht="111.75" hidden="false" customHeight="true" outlineLevel="0" collapsed="false">
      <c r="A764" s="82" t="n">
        <f aca="false">A763+1</f>
        <v>20</v>
      </c>
      <c r="B764" s="75" t="s">
        <v>868</v>
      </c>
      <c r="C764" s="169" t="s">
        <v>189</v>
      </c>
      <c r="D764" s="60" t="s">
        <v>940</v>
      </c>
      <c r="E764" s="123"/>
      <c r="F764" s="62" t="s">
        <v>937</v>
      </c>
      <c r="G764" s="63" t="n">
        <v>9785000335895</v>
      </c>
      <c r="H764" s="64" t="n">
        <v>29</v>
      </c>
      <c r="I764" s="65" t="n">
        <f aca="false">ROUND((100-$L$4)/100*H764,1)</f>
        <v>14.5</v>
      </c>
      <c r="J764" s="83" t="s">
        <v>163</v>
      </c>
      <c r="K764" s="67" t="n">
        <v>100</v>
      </c>
      <c r="L764" s="68"/>
      <c r="M764" s="49" t="n">
        <f aca="false">L764*I764</f>
        <v>0</v>
      </c>
      <c r="N764" s="51" t="n">
        <f aca="false">L764*2.2/100</f>
        <v>0</v>
      </c>
      <c r="O764" s="51" t="n">
        <f aca="false">TRUNC(L764/K764,0)*K764</f>
        <v>0</v>
      </c>
      <c r="P764" s="52" t="n">
        <f aca="false">L764-O764</f>
        <v>0</v>
      </c>
      <c r="R764" s="51"/>
    </row>
    <row r="765" s="1" customFormat="true" ht="111.75" hidden="false" customHeight="true" outlineLevel="0" collapsed="false">
      <c r="A765" s="82" t="n">
        <f aca="false">A764+1</f>
        <v>21</v>
      </c>
      <c r="B765" s="75" t="s">
        <v>868</v>
      </c>
      <c r="C765" s="169" t="s">
        <v>189</v>
      </c>
      <c r="D765" s="60" t="s">
        <v>941</v>
      </c>
      <c r="E765" s="123"/>
      <c r="F765" s="62" t="s">
        <v>937</v>
      </c>
      <c r="G765" s="63" t="n">
        <v>9785000335918</v>
      </c>
      <c r="H765" s="64" t="n">
        <v>29</v>
      </c>
      <c r="I765" s="65" t="n">
        <f aca="false">ROUND((100-$L$4)/100*H765,1)</f>
        <v>14.5</v>
      </c>
      <c r="J765" s="83" t="s">
        <v>163</v>
      </c>
      <c r="K765" s="67" t="n">
        <v>100</v>
      </c>
      <c r="L765" s="68"/>
      <c r="M765" s="49" t="n">
        <f aca="false">L765*I765</f>
        <v>0</v>
      </c>
      <c r="N765" s="51" t="n">
        <f aca="false">L765*2.2/100</f>
        <v>0</v>
      </c>
      <c r="O765" s="51" t="n">
        <f aca="false">TRUNC(L765/K765,0)*K765</f>
        <v>0</v>
      </c>
      <c r="P765" s="52" t="n">
        <f aca="false">L765-O765</f>
        <v>0</v>
      </c>
      <c r="R765" s="51"/>
    </row>
    <row r="766" s="1" customFormat="true" ht="111.75" hidden="false" customHeight="true" outlineLevel="0" collapsed="false">
      <c r="A766" s="82" t="n">
        <f aca="false">A765+1</f>
        <v>22</v>
      </c>
      <c r="B766" s="75"/>
      <c r="C766" s="169" t="s">
        <v>189</v>
      </c>
      <c r="D766" s="60" t="s">
        <v>942</v>
      </c>
      <c r="E766" s="123"/>
      <c r="F766" s="62" t="s">
        <v>937</v>
      </c>
      <c r="G766" s="63" t="n">
        <v>9785000335901</v>
      </c>
      <c r="H766" s="64" t="n">
        <v>29</v>
      </c>
      <c r="I766" s="65" t="n">
        <f aca="false">ROUND((100-$L$4)/100*H766,1)</f>
        <v>14.5</v>
      </c>
      <c r="J766" s="83" t="s">
        <v>155</v>
      </c>
      <c r="K766" s="67" t="n">
        <v>100</v>
      </c>
      <c r="L766" s="68"/>
      <c r="M766" s="49" t="n">
        <f aca="false">L766*I766</f>
        <v>0</v>
      </c>
      <c r="N766" s="51" t="n">
        <f aca="false">L766*2.2/100</f>
        <v>0</v>
      </c>
      <c r="O766" s="51" t="n">
        <f aca="false">TRUNC(L766/K766,0)*K766</f>
        <v>0</v>
      </c>
      <c r="P766" s="52" t="n">
        <f aca="false">L766-O766</f>
        <v>0</v>
      </c>
      <c r="R766" s="51"/>
    </row>
    <row r="767" s="1" customFormat="true" ht="111.75" hidden="false" customHeight="true" outlineLevel="0" collapsed="false">
      <c r="A767" s="82" t="n">
        <f aca="false">A766+1</f>
        <v>23</v>
      </c>
      <c r="B767" s="75" t="s">
        <v>868</v>
      </c>
      <c r="C767" s="148"/>
      <c r="D767" s="60" t="s">
        <v>943</v>
      </c>
      <c r="E767" s="123"/>
      <c r="F767" s="62" t="s">
        <v>944</v>
      </c>
      <c r="G767" s="63" t="n">
        <v>9785000336724</v>
      </c>
      <c r="H767" s="64" t="n">
        <v>29</v>
      </c>
      <c r="I767" s="65" t="n">
        <f aca="false">ROUND((100-$L$4)/100*H767,1)</f>
        <v>14.5</v>
      </c>
      <c r="J767" s="83" t="s">
        <v>174</v>
      </c>
      <c r="K767" s="67" t="n">
        <v>100</v>
      </c>
      <c r="L767" s="68"/>
      <c r="M767" s="49" t="n">
        <f aca="false">L767*I767</f>
        <v>0</v>
      </c>
      <c r="N767" s="51" t="n">
        <f aca="false">L767*2.2/100</f>
        <v>0</v>
      </c>
      <c r="O767" s="51"/>
      <c r="P767" s="52"/>
      <c r="R767" s="51"/>
    </row>
    <row r="768" s="1" customFormat="true" ht="111.75" hidden="false" customHeight="true" outlineLevel="0" collapsed="false">
      <c r="A768" s="82" t="n">
        <f aca="false">A767+1</f>
        <v>24</v>
      </c>
      <c r="B768" s="75"/>
      <c r="C768" s="169" t="s">
        <v>189</v>
      </c>
      <c r="D768" s="60" t="s">
        <v>945</v>
      </c>
      <c r="E768" s="123"/>
      <c r="F768" s="62" t="s">
        <v>937</v>
      </c>
      <c r="G768" s="63" t="n">
        <v>9785000335932</v>
      </c>
      <c r="H768" s="64" t="n">
        <v>29</v>
      </c>
      <c r="I768" s="65" t="n">
        <f aca="false">ROUND((100-$L$4)/100*H768,1)</f>
        <v>14.5</v>
      </c>
      <c r="J768" s="83" t="s">
        <v>155</v>
      </c>
      <c r="K768" s="67" t="n">
        <v>100</v>
      </c>
      <c r="L768" s="68"/>
      <c r="M768" s="49" t="n">
        <f aca="false">L768*I768</f>
        <v>0</v>
      </c>
      <c r="N768" s="51" t="n">
        <f aca="false">L768*2.2/100</f>
        <v>0</v>
      </c>
      <c r="O768" s="51" t="n">
        <f aca="false">TRUNC(L768/K768,0)*K768</f>
        <v>0</v>
      </c>
      <c r="P768" s="52" t="n">
        <f aca="false">L768-O768</f>
        <v>0</v>
      </c>
      <c r="R768" s="51"/>
    </row>
    <row r="769" s="1" customFormat="true" ht="111.75" hidden="false" customHeight="true" outlineLevel="0" collapsed="false">
      <c r="A769" s="82" t="n">
        <f aca="false">A768+1</f>
        <v>25</v>
      </c>
      <c r="B769" s="75" t="s">
        <v>868</v>
      </c>
      <c r="C769" s="169" t="s">
        <v>189</v>
      </c>
      <c r="D769" s="60" t="s">
        <v>946</v>
      </c>
      <c r="E769" s="61" t="s">
        <v>28</v>
      </c>
      <c r="F769" s="62" t="s">
        <v>947</v>
      </c>
      <c r="G769" s="63" t="n">
        <v>9785000336755</v>
      </c>
      <c r="H769" s="64" t="n">
        <v>29</v>
      </c>
      <c r="I769" s="65" t="n">
        <f aca="false">ROUND((100-$L$4)/100*H769,1)</f>
        <v>14.5</v>
      </c>
      <c r="J769" s="83" t="s">
        <v>163</v>
      </c>
      <c r="K769" s="67" t="n">
        <v>100</v>
      </c>
      <c r="L769" s="68"/>
      <c r="M769" s="49" t="n">
        <f aca="false">L769*I769</f>
        <v>0</v>
      </c>
      <c r="N769" s="51" t="n">
        <f aca="false">L769*2.2/100</f>
        <v>0</v>
      </c>
      <c r="O769" s="51"/>
      <c r="P769" s="52"/>
      <c r="R769" s="51"/>
    </row>
    <row r="770" s="1" customFormat="true" ht="39" hidden="false" customHeight="true" outlineLevel="0" collapsed="false">
      <c r="A770" s="132"/>
      <c r="B770" s="132"/>
      <c r="C770" s="132"/>
      <c r="D770" s="69"/>
      <c r="E770" s="72"/>
      <c r="F770" s="55" t="s">
        <v>948</v>
      </c>
      <c r="G770" s="55"/>
      <c r="H770" s="55"/>
      <c r="I770" s="55"/>
      <c r="J770" s="55"/>
      <c r="K770" s="55"/>
      <c r="L770" s="186"/>
      <c r="M770" s="49"/>
      <c r="N770" s="51"/>
      <c r="O770" s="51"/>
      <c r="P770" s="52"/>
      <c r="R770" s="51"/>
    </row>
    <row r="771" s="1" customFormat="true" ht="111.75" hidden="false" customHeight="true" outlineLevel="0" collapsed="false">
      <c r="A771" s="82" t="n">
        <v>1</v>
      </c>
      <c r="B771" s="75" t="s">
        <v>868</v>
      </c>
      <c r="C771" s="148"/>
      <c r="D771" s="60" t="s">
        <v>949</v>
      </c>
      <c r="E771" s="153"/>
      <c r="F771" s="62" t="s">
        <v>885</v>
      </c>
      <c r="G771" s="63" t="n">
        <v>9785912823077</v>
      </c>
      <c r="H771" s="64" t="n">
        <v>26</v>
      </c>
      <c r="I771" s="65" t="n">
        <f aca="false">ROUND((100-$L$4)/100*H771,1)</f>
        <v>13</v>
      </c>
      <c r="J771" s="83"/>
      <c r="K771" s="67" t="n">
        <v>100</v>
      </c>
      <c r="L771" s="68"/>
      <c r="M771" s="49" t="n">
        <f aca="false">L771*I771</f>
        <v>0</v>
      </c>
      <c r="N771" s="51" t="n">
        <f aca="false">L771*2.2/100</f>
        <v>0</v>
      </c>
      <c r="O771" s="51" t="n">
        <f aca="false">TRUNC(L771/K771,0)*K771</f>
        <v>0</v>
      </c>
      <c r="P771" s="52" t="n">
        <f aca="false">L771-O771</f>
        <v>0</v>
      </c>
      <c r="R771" s="51"/>
    </row>
    <row r="772" s="1" customFormat="true" ht="111.75" hidden="false" customHeight="true" outlineLevel="0" collapsed="false">
      <c r="A772" s="82" t="n">
        <f aca="false">A771+1</f>
        <v>2</v>
      </c>
      <c r="B772" s="75"/>
      <c r="C772" s="148"/>
      <c r="D772" s="60" t="s">
        <v>950</v>
      </c>
      <c r="E772" s="153"/>
      <c r="F772" s="62" t="s">
        <v>90</v>
      </c>
      <c r="G772" s="63" t="n">
        <v>9785912828034</v>
      </c>
      <c r="H772" s="64" t="n">
        <v>26</v>
      </c>
      <c r="I772" s="65" t="n">
        <f aca="false">ROUND((100-$L$4)/100*H772,1)</f>
        <v>13</v>
      </c>
      <c r="J772" s="83"/>
      <c r="K772" s="67" t="n">
        <v>100</v>
      </c>
      <c r="L772" s="68"/>
      <c r="M772" s="49" t="n">
        <f aca="false">L772*I772</f>
        <v>0</v>
      </c>
      <c r="N772" s="51" t="n">
        <f aca="false">L772*2.2/100</f>
        <v>0</v>
      </c>
      <c r="O772" s="51"/>
      <c r="P772" s="52"/>
      <c r="R772" s="51"/>
    </row>
    <row r="773" s="1" customFormat="true" ht="111.75" hidden="false" customHeight="true" outlineLevel="0" collapsed="false">
      <c r="A773" s="82" t="n">
        <f aca="false">A772+1</f>
        <v>3</v>
      </c>
      <c r="B773" s="75"/>
      <c r="C773" s="148"/>
      <c r="D773" s="60" t="s">
        <v>951</v>
      </c>
      <c r="E773" s="153"/>
      <c r="F773" s="62" t="s">
        <v>90</v>
      </c>
      <c r="G773" s="63" t="n">
        <v>9785912828041</v>
      </c>
      <c r="H773" s="64" t="n">
        <v>26</v>
      </c>
      <c r="I773" s="65" t="n">
        <f aca="false">ROUND((100-$L$4)/100*H773,1)</f>
        <v>13</v>
      </c>
      <c r="J773" s="83"/>
      <c r="K773" s="67" t="n">
        <v>100</v>
      </c>
      <c r="L773" s="68"/>
      <c r="M773" s="49" t="n">
        <f aca="false">L773*I773</f>
        <v>0</v>
      </c>
      <c r="N773" s="51" t="n">
        <f aca="false">L773*2.2/100</f>
        <v>0</v>
      </c>
      <c r="O773" s="51" t="n">
        <f aca="false">TRUNC(L773/K773,0)*K773</f>
        <v>0</v>
      </c>
      <c r="P773" s="52" t="n">
        <f aca="false">L773-O773</f>
        <v>0</v>
      </c>
      <c r="R773" s="51"/>
    </row>
    <row r="774" s="1" customFormat="true" ht="111.75" hidden="false" customHeight="true" outlineLevel="0" collapsed="false">
      <c r="A774" s="82" t="n">
        <f aca="false">A773+1</f>
        <v>4</v>
      </c>
      <c r="B774" s="75"/>
      <c r="C774" s="148"/>
      <c r="D774" s="60" t="s">
        <v>952</v>
      </c>
      <c r="E774" s="153"/>
      <c r="F774" s="62" t="s">
        <v>123</v>
      </c>
      <c r="G774" s="63" t="n">
        <v>9785912822773</v>
      </c>
      <c r="H774" s="64" t="n">
        <v>26</v>
      </c>
      <c r="I774" s="65" t="n">
        <f aca="false">ROUND((100-$L$4)/100*H774,1)</f>
        <v>13</v>
      </c>
      <c r="J774" s="83" t="s">
        <v>98</v>
      </c>
      <c r="K774" s="67" t="n">
        <v>100</v>
      </c>
      <c r="L774" s="68"/>
      <c r="M774" s="49" t="n">
        <f aca="false">L774*I774</f>
        <v>0</v>
      </c>
      <c r="N774" s="51" t="n">
        <f aca="false">L774*2.2/100</f>
        <v>0</v>
      </c>
      <c r="O774" s="51" t="n">
        <f aca="false">TRUNC(L774/K774,0)*K774</f>
        <v>0</v>
      </c>
      <c r="P774" s="52" t="n">
        <f aca="false">L774-O774</f>
        <v>0</v>
      </c>
      <c r="R774" s="81"/>
    </row>
    <row r="775" s="132" customFormat="true" ht="50.25" hidden="false" customHeight="true" outlineLevel="0" collapsed="false">
      <c r="A775" s="58" t="s">
        <v>953</v>
      </c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186"/>
      <c r="M775" s="49"/>
      <c r="N775" s="51"/>
      <c r="O775" s="51"/>
      <c r="P775" s="52"/>
      <c r="R775" s="81"/>
    </row>
    <row r="776" s="132" customFormat="true" ht="43.5" hidden="false" customHeight="true" outlineLevel="0" collapsed="false">
      <c r="A776" s="71" t="s">
        <v>954</v>
      </c>
      <c r="B776" s="71"/>
      <c r="C776" s="71"/>
      <c r="D776" s="71"/>
      <c r="E776" s="72"/>
      <c r="F776" s="55" t="s">
        <v>955</v>
      </c>
      <c r="G776" s="55"/>
      <c r="H776" s="55"/>
      <c r="I776" s="55"/>
      <c r="J776" s="55"/>
      <c r="K776" s="55"/>
      <c r="L776" s="73"/>
      <c r="M776" s="49"/>
      <c r="N776" s="51"/>
      <c r="O776" s="51"/>
      <c r="P776" s="51"/>
      <c r="R776" s="81"/>
    </row>
    <row r="777" s="132" customFormat="true" ht="113.25" hidden="false" customHeight="true" outlineLevel="0" collapsed="false">
      <c r="A777" s="74" t="n">
        <v>1</v>
      </c>
      <c r="B777" s="74"/>
      <c r="C777" s="80"/>
      <c r="D777" s="60" t="s">
        <v>956</v>
      </c>
      <c r="E777" s="58"/>
      <c r="F777" s="62" t="s">
        <v>554</v>
      </c>
      <c r="G777" s="63" t="n">
        <v>9785000338308</v>
      </c>
      <c r="H777" s="76" t="n">
        <v>260</v>
      </c>
      <c r="I777" s="65" t="n">
        <f aca="false">ROUND((100-$L$4)/100*H777,1)</f>
        <v>130</v>
      </c>
      <c r="J777" s="83" t="s">
        <v>155</v>
      </c>
      <c r="K777" s="67" t="n">
        <v>20</v>
      </c>
      <c r="L777" s="77"/>
      <c r="M777" s="49" t="n">
        <f aca="false">L777*I777</f>
        <v>0</v>
      </c>
      <c r="N777" s="50" t="n">
        <f aca="false">L777*5/K777</f>
        <v>0</v>
      </c>
      <c r="O777" s="51" t="n">
        <f aca="false">TRUNC(L777/K777,0)*K777</f>
        <v>0</v>
      </c>
      <c r="P777" s="52" t="n">
        <f aca="false">L777-O777</f>
        <v>0</v>
      </c>
      <c r="R777" s="81"/>
      <c r="X777" s="215"/>
    </row>
    <row r="778" s="132" customFormat="true" ht="113.25" hidden="false" customHeight="true" outlineLevel="0" collapsed="false">
      <c r="A778" s="74" t="n">
        <f aca="false">A777+1</f>
        <v>2</v>
      </c>
      <c r="B778" s="285"/>
      <c r="C778" s="80"/>
      <c r="D778" s="60" t="s">
        <v>957</v>
      </c>
      <c r="E778" s="123"/>
      <c r="F778" s="62" t="s">
        <v>958</v>
      </c>
      <c r="G778" s="63" t="n">
        <v>9785000338179</v>
      </c>
      <c r="H778" s="76" t="n">
        <v>260</v>
      </c>
      <c r="I778" s="65" t="n">
        <f aca="false">ROUND((100-$L$4)/100*H778,1)</f>
        <v>130</v>
      </c>
      <c r="J778" s="83" t="s">
        <v>155</v>
      </c>
      <c r="K778" s="67" t="n">
        <v>20</v>
      </c>
      <c r="L778" s="77"/>
      <c r="M778" s="49" t="n">
        <f aca="false">L778*I778</f>
        <v>0</v>
      </c>
      <c r="N778" s="50" t="n">
        <f aca="false">L778*5/K778</f>
        <v>0</v>
      </c>
      <c r="O778" s="51" t="n">
        <f aca="false">TRUNC(L778/K778,0)*K778</f>
        <v>0</v>
      </c>
      <c r="P778" s="52" t="n">
        <f aca="false">L778-O778</f>
        <v>0</v>
      </c>
      <c r="R778" s="81"/>
    </row>
    <row r="779" s="132" customFormat="true" ht="113.25" hidden="false" customHeight="true" outlineLevel="0" collapsed="false">
      <c r="A779" s="74" t="n">
        <f aca="false">A778+1</f>
        <v>3</v>
      </c>
      <c r="B779" s="285"/>
      <c r="C779" s="80"/>
      <c r="D779" s="60" t="s">
        <v>959</v>
      </c>
      <c r="E779" s="58"/>
      <c r="F779" s="62" t="s">
        <v>960</v>
      </c>
      <c r="G779" s="63" t="n">
        <v>9785000338186</v>
      </c>
      <c r="H779" s="76" t="n">
        <v>260</v>
      </c>
      <c r="I779" s="65" t="n">
        <f aca="false">ROUND((100-$L$4)/100*H779,1)</f>
        <v>130</v>
      </c>
      <c r="J779" s="83" t="s">
        <v>155</v>
      </c>
      <c r="K779" s="67" t="n">
        <v>20</v>
      </c>
      <c r="L779" s="77"/>
      <c r="M779" s="49" t="n">
        <f aca="false">L779*I779</f>
        <v>0</v>
      </c>
      <c r="N779" s="50" t="n">
        <f aca="false">L779*5/K779</f>
        <v>0</v>
      </c>
      <c r="O779" s="51" t="n">
        <f aca="false">TRUNC(L779/K779,0)*K779</f>
        <v>0</v>
      </c>
      <c r="P779" s="52" t="n">
        <f aca="false">L779-O779</f>
        <v>0</v>
      </c>
      <c r="R779" s="81"/>
    </row>
    <row r="780" s="132" customFormat="true" ht="113.25" hidden="false" customHeight="true" outlineLevel="0" collapsed="false">
      <c r="A780" s="74" t="n">
        <f aca="false">A779+1</f>
        <v>4</v>
      </c>
      <c r="B780" s="285"/>
      <c r="C780" s="80"/>
      <c r="D780" s="60" t="s">
        <v>414</v>
      </c>
      <c r="E780" s="58"/>
      <c r="F780" s="62" t="s">
        <v>961</v>
      </c>
      <c r="G780" s="63" t="n">
        <v>9785000338193</v>
      </c>
      <c r="H780" s="76" t="n">
        <v>260</v>
      </c>
      <c r="I780" s="65" t="n">
        <f aca="false">ROUND((100-$L$4)/100*H780,1)</f>
        <v>130</v>
      </c>
      <c r="J780" s="83" t="s">
        <v>163</v>
      </c>
      <c r="K780" s="67" t="n">
        <v>20</v>
      </c>
      <c r="L780" s="77"/>
      <c r="M780" s="49" t="n">
        <f aca="false">L780*I780</f>
        <v>0</v>
      </c>
      <c r="N780" s="50" t="n">
        <f aca="false">L780*5/K780</f>
        <v>0</v>
      </c>
      <c r="O780" s="51" t="n">
        <f aca="false">TRUNC(L780/K780,0)*K780</f>
        <v>0</v>
      </c>
      <c r="P780" s="52" t="n">
        <f aca="false">L780-O780</f>
        <v>0</v>
      </c>
      <c r="R780" s="102"/>
    </row>
    <row r="781" s="101" customFormat="true" ht="54.75" hidden="false" customHeight="true" outlineLevel="0" collapsed="false">
      <c r="A781" s="71" t="s">
        <v>92</v>
      </c>
      <c r="B781" s="71"/>
      <c r="C781" s="71"/>
      <c r="D781" s="71"/>
      <c r="E781" s="72"/>
      <c r="F781" s="55" t="s">
        <v>962</v>
      </c>
      <c r="G781" s="55"/>
      <c r="H781" s="55"/>
      <c r="I781" s="55"/>
      <c r="J781" s="55"/>
      <c r="K781" s="55"/>
      <c r="L781" s="186"/>
      <c r="M781" s="49"/>
      <c r="N781" s="50"/>
      <c r="O781" s="51"/>
      <c r="P781" s="52"/>
      <c r="R781" s="102"/>
    </row>
    <row r="782" s="101" customFormat="true" ht="111.75" hidden="false" customHeight="true" outlineLevel="0" collapsed="false">
      <c r="A782" s="57" t="n">
        <v>1</v>
      </c>
      <c r="B782" s="75" t="s">
        <v>94</v>
      </c>
      <c r="C782" s="148"/>
      <c r="D782" s="273" t="s">
        <v>963</v>
      </c>
      <c r="E782" s="123"/>
      <c r="F782" s="62" t="s">
        <v>964</v>
      </c>
      <c r="G782" s="174" t="n">
        <v>9785000334492</v>
      </c>
      <c r="H782" s="64" t="n">
        <v>378</v>
      </c>
      <c r="I782" s="65" t="n">
        <f aca="false">ROUND((100-$L$4)/100*H782,1)</f>
        <v>189</v>
      </c>
      <c r="J782" s="83"/>
      <c r="K782" s="210" t="n">
        <v>15</v>
      </c>
      <c r="L782" s="114"/>
      <c r="M782" s="49" t="n">
        <f aca="false">L782*I782</f>
        <v>0</v>
      </c>
      <c r="N782" s="51" t="n">
        <f aca="false">L782*4.05/15</f>
        <v>0</v>
      </c>
      <c r="O782" s="51" t="n">
        <f aca="false">TRUNC(L782/K782,0)*K782</f>
        <v>0</v>
      </c>
      <c r="P782" s="52" t="n">
        <f aca="false">L782-O782</f>
        <v>0</v>
      </c>
      <c r="R782" s="102"/>
    </row>
    <row r="783" s="101" customFormat="true" ht="111.75" hidden="false" customHeight="true" outlineLevel="0" collapsed="false">
      <c r="A783" s="57" t="n">
        <f aca="false">A57+1</f>
        <v>6</v>
      </c>
      <c r="B783" s="75" t="s">
        <v>94</v>
      </c>
      <c r="C783" s="148"/>
      <c r="D783" s="273" t="s">
        <v>965</v>
      </c>
      <c r="E783" s="123"/>
      <c r="F783" s="62" t="s">
        <v>966</v>
      </c>
      <c r="G783" s="174" t="n">
        <v>9785000333549</v>
      </c>
      <c r="H783" s="64" t="n">
        <v>378</v>
      </c>
      <c r="I783" s="65" t="n">
        <f aca="false">ROUND((100-$L$4)/100*H783,1)</f>
        <v>189</v>
      </c>
      <c r="J783" s="83" t="s">
        <v>104</v>
      </c>
      <c r="K783" s="210" t="n">
        <v>15</v>
      </c>
      <c r="L783" s="114"/>
      <c r="M783" s="49" t="n">
        <f aca="false">L783*I783</f>
        <v>0</v>
      </c>
      <c r="N783" s="51" t="n">
        <f aca="false">L783*4.05/15</f>
        <v>0</v>
      </c>
      <c r="O783" s="51" t="n">
        <f aca="false">TRUNC(L783/K783,0)*K783</f>
        <v>0</v>
      </c>
      <c r="P783" s="52" t="n">
        <f aca="false">L783-O783</f>
        <v>0</v>
      </c>
      <c r="R783" s="102"/>
    </row>
    <row r="784" s="101" customFormat="true" ht="111.75" hidden="false" customHeight="true" outlineLevel="0" collapsed="false">
      <c r="A784" s="57" t="n">
        <f aca="false">A783+1</f>
        <v>7</v>
      </c>
      <c r="B784" s="75" t="s">
        <v>94</v>
      </c>
      <c r="C784" s="148"/>
      <c r="D784" s="273" t="s">
        <v>967</v>
      </c>
      <c r="E784" s="123"/>
      <c r="F784" s="62" t="s">
        <v>968</v>
      </c>
      <c r="G784" s="174" t="n">
        <v>9785000334256</v>
      </c>
      <c r="H784" s="64" t="n">
        <v>378</v>
      </c>
      <c r="I784" s="65" t="n">
        <f aca="false">ROUND((100-$L$4)/100*H784,1)</f>
        <v>189</v>
      </c>
      <c r="J784" s="83"/>
      <c r="K784" s="210" t="n">
        <v>15</v>
      </c>
      <c r="L784" s="114"/>
      <c r="M784" s="49" t="n">
        <f aca="false">L784*I784</f>
        <v>0</v>
      </c>
      <c r="N784" s="51" t="n">
        <f aca="false">L784*4.05/15</f>
        <v>0</v>
      </c>
      <c r="O784" s="51" t="n">
        <f aca="false">TRUNC(L784/K784,0)*K784</f>
        <v>0</v>
      </c>
      <c r="P784" s="52" t="n">
        <f aca="false">L784-O784</f>
        <v>0</v>
      </c>
      <c r="R784" s="102"/>
    </row>
    <row r="785" s="101" customFormat="true" ht="111.75" hidden="false" customHeight="true" outlineLevel="0" collapsed="false">
      <c r="A785" s="57" t="n">
        <f aca="false">A784+1</f>
        <v>8</v>
      </c>
      <c r="B785" s="75" t="s">
        <v>94</v>
      </c>
      <c r="C785" s="148"/>
      <c r="D785" s="273" t="s">
        <v>969</v>
      </c>
      <c r="E785" s="123"/>
      <c r="F785" s="62" t="s">
        <v>970</v>
      </c>
      <c r="G785" s="174" t="n">
        <v>9785000334133</v>
      </c>
      <c r="H785" s="64" t="n">
        <v>378</v>
      </c>
      <c r="I785" s="65" t="n">
        <f aca="false">ROUND((100-$L$4)/100*H785,1)</f>
        <v>189</v>
      </c>
      <c r="J785" s="83" t="s">
        <v>104</v>
      </c>
      <c r="K785" s="210" t="n">
        <v>15</v>
      </c>
      <c r="L785" s="114"/>
      <c r="M785" s="49" t="n">
        <f aca="false">L785*I785</f>
        <v>0</v>
      </c>
      <c r="N785" s="51" t="n">
        <f aca="false">L785*4.05/15</f>
        <v>0</v>
      </c>
      <c r="O785" s="51" t="n">
        <f aca="false">TRUNC(L785/K785,0)*K785</f>
        <v>0</v>
      </c>
      <c r="P785" s="52" t="n">
        <f aca="false">L785-O785</f>
        <v>0</v>
      </c>
      <c r="R785" s="81"/>
    </row>
    <row r="786" s="132" customFormat="true" ht="111.75" hidden="false" customHeight="true" outlineLevel="0" collapsed="false">
      <c r="A786" s="57" t="n">
        <f aca="false">A785+1</f>
        <v>9</v>
      </c>
      <c r="B786" s="75" t="s">
        <v>94</v>
      </c>
      <c r="C786" s="148"/>
      <c r="D786" s="273" t="s">
        <v>971</v>
      </c>
      <c r="E786" s="123"/>
      <c r="F786" s="62" t="s">
        <v>972</v>
      </c>
      <c r="G786" s="174" t="n">
        <v>9785000335161</v>
      </c>
      <c r="H786" s="64" t="n">
        <v>378</v>
      </c>
      <c r="I786" s="65" t="n">
        <f aca="false">ROUND((100-$L$4)/100*H786,1)</f>
        <v>189</v>
      </c>
      <c r="J786" s="83" t="s">
        <v>98</v>
      </c>
      <c r="K786" s="210" t="n">
        <v>15</v>
      </c>
      <c r="L786" s="114"/>
      <c r="M786" s="49" t="n">
        <f aca="false">L786*I786</f>
        <v>0</v>
      </c>
      <c r="N786" s="51" t="n">
        <f aca="false">L786*4.05/15</f>
        <v>0</v>
      </c>
      <c r="O786" s="51" t="n">
        <f aca="false">TRUNC(L786/K786,0)*K786</f>
        <v>0</v>
      </c>
      <c r="P786" s="52" t="n">
        <f aca="false">L786-O786</f>
        <v>0</v>
      </c>
      <c r="R786" s="81"/>
    </row>
    <row r="787" s="132" customFormat="true" ht="111.75" hidden="false" customHeight="true" outlineLevel="0" collapsed="false">
      <c r="A787" s="57" t="n">
        <f aca="false">A786+1</f>
        <v>10</v>
      </c>
      <c r="B787" s="75" t="s">
        <v>94</v>
      </c>
      <c r="C787" s="148"/>
      <c r="D787" s="273" t="s">
        <v>973</v>
      </c>
      <c r="E787" s="123"/>
      <c r="F787" s="62" t="s">
        <v>974</v>
      </c>
      <c r="G787" s="174" t="n">
        <v>9785000335178</v>
      </c>
      <c r="H787" s="64" t="n">
        <v>378</v>
      </c>
      <c r="I787" s="65" t="n">
        <f aca="false">ROUND((100-$L$4)/100*H787,1)</f>
        <v>189</v>
      </c>
      <c r="J787" s="83" t="s">
        <v>98</v>
      </c>
      <c r="K787" s="210" t="n">
        <v>15</v>
      </c>
      <c r="L787" s="114"/>
      <c r="M787" s="49" t="n">
        <f aca="false">L787*I787</f>
        <v>0</v>
      </c>
      <c r="N787" s="51" t="n">
        <f aca="false">L787*4.05/15</f>
        <v>0</v>
      </c>
      <c r="O787" s="51" t="n">
        <f aca="false">TRUNC(L787/K787,0)*K787</f>
        <v>0</v>
      </c>
      <c r="P787" s="52" t="n">
        <f aca="false">L787-O787</f>
        <v>0</v>
      </c>
      <c r="R787" s="102"/>
    </row>
    <row r="788" s="101" customFormat="true" ht="53.25" hidden="false" customHeight="true" outlineLevel="0" collapsed="false">
      <c r="A788" s="71" t="s">
        <v>975</v>
      </c>
      <c r="B788" s="71"/>
      <c r="C788" s="71"/>
      <c r="D788" s="71"/>
      <c r="E788" s="184"/>
      <c r="F788" s="55" t="s">
        <v>976</v>
      </c>
      <c r="G788" s="55"/>
      <c r="H788" s="55"/>
      <c r="I788" s="55"/>
      <c r="J788" s="55"/>
      <c r="K788" s="55"/>
      <c r="L788" s="49"/>
      <c r="M788" s="49"/>
      <c r="N788" s="51"/>
      <c r="O788" s="51"/>
      <c r="P788" s="52"/>
      <c r="R788" s="102"/>
    </row>
    <row r="789" s="132" customFormat="true" ht="111.75" hidden="false" customHeight="true" outlineLevel="0" collapsed="false">
      <c r="A789" s="57" t="n">
        <v>1</v>
      </c>
      <c r="B789" s="75" t="s">
        <v>94</v>
      </c>
      <c r="C789" s="148"/>
      <c r="D789" s="60" t="s">
        <v>977</v>
      </c>
      <c r="E789" s="123"/>
      <c r="F789" s="62" t="s">
        <v>970</v>
      </c>
      <c r="G789" s="63" t="n">
        <v>9785912827976</v>
      </c>
      <c r="H789" s="64" t="n">
        <v>378</v>
      </c>
      <c r="I789" s="65" t="n">
        <f aca="false">ROUND((100-$L$4)/100*H789,1)</f>
        <v>189</v>
      </c>
      <c r="J789" s="83" t="s">
        <v>174</v>
      </c>
      <c r="K789" s="67" t="n">
        <v>18</v>
      </c>
      <c r="L789" s="114"/>
      <c r="M789" s="49" t="n">
        <f aca="false">L789*I789</f>
        <v>0</v>
      </c>
      <c r="N789" s="51" t="n">
        <f aca="false">L789*4.05/15</f>
        <v>0</v>
      </c>
      <c r="O789" s="51" t="n">
        <f aca="false">TRUNC(L797/K797,0)*K797</f>
        <v>0</v>
      </c>
      <c r="P789" s="52" t="n">
        <f aca="false">L797-O789</f>
        <v>0</v>
      </c>
      <c r="R789" s="51"/>
    </row>
    <row r="790" s="101" customFormat="true" ht="111.75" hidden="false" customHeight="true" outlineLevel="0" collapsed="false">
      <c r="A790" s="57" t="n">
        <f aca="false">A789+1</f>
        <v>2</v>
      </c>
      <c r="B790" s="75" t="s">
        <v>94</v>
      </c>
      <c r="C790" s="189"/>
      <c r="D790" s="273" t="s">
        <v>978</v>
      </c>
      <c r="E790" s="155"/>
      <c r="F790" s="62" t="s">
        <v>979</v>
      </c>
      <c r="G790" s="63" t="n">
        <v>9785912820410</v>
      </c>
      <c r="H790" s="64" t="n">
        <v>378</v>
      </c>
      <c r="I790" s="65" t="n">
        <f aca="false">ROUND((100-$L$4)/100*H790,1)</f>
        <v>189</v>
      </c>
      <c r="J790" s="83"/>
      <c r="K790" s="210" t="n">
        <v>15</v>
      </c>
      <c r="L790" s="114"/>
      <c r="M790" s="49" t="n">
        <f aca="false">L790*I790</f>
        <v>0</v>
      </c>
      <c r="N790" s="51" t="n">
        <f aca="false">L790*4.05/15</f>
        <v>0</v>
      </c>
      <c r="O790" s="51" t="n">
        <f aca="false">TRUNC(L790/K790,0)*K790</f>
        <v>0</v>
      </c>
      <c r="P790" s="52" t="n">
        <f aca="false">L790-O790</f>
        <v>0</v>
      </c>
      <c r="Q790" s="290"/>
      <c r="R790" s="81"/>
    </row>
    <row r="791" s="1" customFormat="true" ht="111.75" hidden="false" customHeight="true" outlineLevel="0" collapsed="false">
      <c r="A791" s="57" t="n">
        <f aca="false">A790+1</f>
        <v>3</v>
      </c>
      <c r="B791" s="75" t="s">
        <v>94</v>
      </c>
      <c r="C791" s="189"/>
      <c r="D791" s="60" t="s">
        <v>980</v>
      </c>
      <c r="E791" s="123"/>
      <c r="F791" s="62" t="s">
        <v>97</v>
      </c>
      <c r="G791" s="63" t="n">
        <v>9785912824814</v>
      </c>
      <c r="H791" s="64" t="n">
        <v>378</v>
      </c>
      <c r="I791" s="65" t="n">
        <f aca="false">ROUND((100-$L$4)/100*H791,1)</f>
        <v>189</v>
      </c>
      <c r="J791" s="83"/>
      <c r="K791" s="67" t="n">
        <v>15</v>
      </c>
      <c r="L791" s="114"/>
      <c r="M791" s="49" t="n">
        <f aca="false">L791*I791</f>
        <v>0</v>
      </c>
      <c r="N791" s="51" t="n">
        <f aca="false">L791*4.05/15</f>
        <v>0</v>
      </c>
      <c r="O791" s="51"/>
      <c r="P791" s="52"/>
      <c r="R791" s="102"/>
    </row>
    <row r="792" s="101" customFormat="true" ht="111.75" hidden="false" customHeight="true" outlineLevel="0" collapsed="false">
      <c r="A792" s="57" t="n">
        <f aca="false">A791+1</f>
        <v>4</v>
      </c>
      <c r="B792" s="75" t="s">
        <v>94</v>
      </c>
      <c r="C792" s="189"/>
      <c r="D792" s="60" t="s">
        <v>981</v>
      </c>
      <c r="E792" s="123"/>
      <c r="F792" s="62" t="s">
        <v>101</v>
      </c>
      <c r="G792" s="63" t="n">
        <v>9785912828027</v>
      </c>
      <c r="H792" s="64" t="n">
        <v>378</v>
      </c>
      <c r="I792" s="65" t="n">
        <f aca="false">ROUND((100-$L$4)/100*H792,1)</f>
        <v>189</v>
      </c>
      <c r="J792" s="83"/>
      <c r="K792" s="67" t="n">
        <v>15</v>
      </c>
      <c r="L792" s="114"/>
      <c r="M792" s="49" t="n">
        <f aca="false">L792*I792</f>
        <v>0</v>
      </c>
      <c r="N792" s="51" t="n">
        <f aca="false">L792*4.05/15</f>
        <v>0</v>
      </c>
      <c r="O792" s="51" t="e">
        <f aca="false">TRUNC(L1671/K1671,0)*K1671</f>
        <v>#DIV/0!</v>
      </c>
      <c r="P792" s="52" t="e">
        <f aca="false">L1671-O792</f>
        <v>#DIV/0!</v>
      </c>
      <c r="R792" s="102"/>
    </row>
    <row r="793" s="101" customFormat="true" ht="111.75" hidden="false" customHeight="true" outlineLevel="0" collapsed="false">
      <c r="A793" s="57" t="n">
        <f aca="false">A792+1</f>
        <v>5</v>
      </c>
      <c r="B793" s="75" t="s">
        <v>94</v>
      </c>
      <c r="C793" s="189"/>
      <c r="D793" s="60" t="s">
        <v>982</v>
      </c>
      <c r="E793" s="123"/>
      <c r="F793" s="62" t="s">
        <v>968</v>
      </c>
      <c r="G793" s="63" t="n">
        <v>9785912828010</v>
      </c>
      <c r="H793" s="64" t="n">
        <v>378</v>
      </c>
      <c r="I793" s="65" t="n">
        <f aca="false">ROUND((100-$L$4)/100*H793,1)</f>
        <v>189</v>
      </c>
      <c r="J793" s="83"/>
      <c r="K793" s="67" t="n">
        <v>15</v>
      </c>
      <c r="L793" s="114"/>
      <c r="M793" s="49" t="n">
        <f aca="false">L793*I793</f>
        <v>0</v>
      </c>
      <c r="N793" s="51" t="n">
        <f aca="false">L793*4.05/15</f>
        <v>0</v>
      </c>
      <c r="O793" s="51" t="e">
        <f aca="false">TRUNC(L1672/K1672,0)*K1672</f>
        <v>#DIV/0!</v>
      </c>
      <c r="P793" s="52" t="e">
        <f aca="false">L1672-O793</f>
        <v>#DIV/0!</v>
      </c>
      <c r="R793" s="102"/>
    </row>
    <row r="794" s="101" customFormat="true" ht="111.75" hidden="false" customHeight="true" outlineLevel="0" collapsed="false">
      <c r="A794" s="57" t="n">
        <f aca="false">A793+1</f>
        <v>6</v>
      </c>
      <c r="B794" s="75" t="s">
        <v>94</v>
      </c>
      <c r="C794" s="189"/>
      <c r="D794" s="60" t="s">
        <v>983</v>
      </c>
      <c r="E794" s="123"/>
      <c r="F794" s="62" t="s">
        <v>984</v>
      </c>
      <c r="G794" s="63" t="n">
        <v>9785912823831</v>
      </c>
      <c r="H794" s="64" t="n">
        <v>378</v>
      </c>
      <c r="I794" s="65" t="n">
        <f aca="false">ROUND((100-$L$4)/100*H794,1)</f>
        <v>189</v>
      </c>
      <c r="J794" s="83"/>
      <c r="K794" s="67" t="n">
        <v>15</v>
      </c>
      <c r="L794" s="114"/>
      <c r="M794" s="49" t="n">
        <f aca="false">L794*I794</f>
        <v>0</v>
      </c>
      <c r="N794" s="51" t="n">
        <f aca="false">L794*4.05/15</f>
        <v>0</v>
      </c>
      <c r="O794" s="51" t="n">
        <f aca="false">TRUNC(L795/K795,0)*K795</f>
        <v>0</v>
      </c>
      <c r="P794" s="52" t="n">
        <f aca="false">L795-O794</f>
        <v>0</v>
      </c>
      <c r="Q794" s="291" t="s">
        <v>4</v>
      </c>
      <c r="R794" s="102"/>
    </row>
    <row r="795" s="101" customFormat="true" ht="111.75" hidden="false" customHeight="true" outlineLevel="0" collapsed="false">
      <c r="A795" s="57" t="n">
        <f aca="false">A794+1</f>
        <v>7</v>
      </c>
      <c r="B795" s="75" t="s">
        <v>94</v>
      </c>
      <c r="C795" s="189"/>
      <c r="D795" s="60" t="s">
        <v>985</v>
      </c>
      <c r="E795" s="123"/>
      <c r="F795" s="62" t="s">
        <v>986</v>
      </c>
      <c r="G795" s="63" t="n">
        <v>9785000336847</v>
      </c>
      <c r="H795" s="64" t="n">
        <v>378</v>
      </c>
      <c r="I795" s="65" t="n">
        <f aca="false">ROUND((100-$L$4)/100*H795,1)</f>
        <v>189</v>
      </c>
      <c r="J795" s="83" t="s">
        <v>174</v>
      </c>
      <c r="K795" s="67" t="n">
        <v>15</v>
      </c>
      <c r="L795" s="114"/>
      <c r="M795" s="49" t="n">
        <f aca="false">L795*I795</f>
        <v>0</v>
      </c>
      <c r="N795" s="51" t="n">
        <f aca="false">L795*4.05/15</f>
        <v>0</v>
      </c>
      <c r="O795" s="51" t="n">
        <f aca="false">TRUNC(L792/K792,0)*K792</f>
        <v>0</v>
      </c>
      <c r="P795" s="52" t="n">
        <f aca="false">L792-O795</f>
        <v>0</v>
      </c>
      <c r="R795" s="102"/>
    </row>
    <row r="796" s="101" customFormat="true" ht="111.75" hidden="false" customHeight="true" outlineLevel="0" collapsed="false">
      <c r="A796" s="57" t="n">
        <f aca="false">A795+1</f>
        <v>8</v>
      </c>
      <c r="B796" s="75" t="s">
        <v>94</v>
      </c>
      <c r="C796" s="189"/>
      <c r="D796" s="273" t="s">
        <v>987</v>
      </c>
      <c r="E796" s="123"/>
      <c r="F796" s="62" t="s">
        <v>964</v>
      </c>
      <c r="G796" s="174" t="n">
        <v>9785912828461</v>
      </c>
      <c r="H796" s="64" t="n">
        <v>378</v>
      </c>
      <c r="I796" s="65" t="n">
        <f aca="false">ROUND((100-$L$4)/100*H796,1)</f>
        <v>189</v>
      </c>
      <c r="J796" s="83"/>
      <c r="K796" s="210" t="n">
        <v>15</v>
      </c>
      <c r="L796" s="114"/>
      <c r="M796" s="49" t="n">
        <f aca="false">L796*I796</f>
        <v>0</v>
      </c>
      <c r="N796" s="51" t="n">
        <f aca="false">L796*4.05/15</f>
        <v>0</v>
      </c>
      <c r="O796" s="51" t="e">
        <f aca="false">TRUNC(L1674/K1674,0)*K1674</f>
        <v>#DIV/0!</v>
      </c>
      <c r="P796" s="52" t="e">
        <f aca="false">L1674-O796</f>
        <v>#DIV/0!</v>
      </c>
      <c r="R796" s="102"/>
    </row>
    <row r="797" s="101" customFormat="true" ht="111.75" hidden="false" customHeight="true" outlineLevel="0" collapsed="false">
      <c r="A797" s="57" t="n">
        <f aca="false">A796+1</f>
        <v>9</v>
      </c>
      <c r="B797" s="75" t="s">
        <v>94</v>
      </c>
      <c r="C797" s="189"/>
      <c r="D797" s="273" t="s">
        <v>988</v>
      </c>
      <c r="E797" s="155"/>
      <c r="F797" s="62" t="s">
        <v>97</v>
      </c>
      <c r="G797" s="174" t="n">
        <v>9785912826375</v>
      </c>
      <c r="H797" s="64" t="n">
        <v>378</v>
      </c>
      <c r="I797" s="65" t="n">
        <f aca="false">ROUND((100-$L$4)/100*H797,1)</f>
        <v>189</v>
      </c>
      <c r="J797" s="83"/>
      <c r="K797" s="210" t="n">
        <v>15</v>
      </c>
      <c r="L797" s="114"/>
      <c r="M797" s="49" t="n">
        <f aca="false">L797*I797</f>
        <v>0</v>
      </c>
      <c r="N797" s="51" t="n">
        <f aca="false">L797*4.05/15</f>
        <v>0</v>
      </c>
      <c r="O797" s="51" t="e">
        <f aca="false">TRUNC(#ref!/#ref!,0)*#ref!</f>
        <v>#NAME?</v>
      </c>
      <c r="P797" s="52" t="e">
        <f aca="false">#ref!-O797</f>
        <v>#NAME?</v>
      </c>
      <c r="R797" s="102"/>
    </row>
    <row r="798" s="101" customFormat="true" ht="111.75" hidden="false" customHeight="true" outlineLevel="0" collapsed="false">
      <c r="A798" s="57" t="n">
        <f aca="false">A797+1</f>
        <v>10</v>
      </c>
      <c r="B798" s="75" t="s">
        <v>94</v>
      </c>
      <c r="C798" s="189"/>
      <c r="D798" s="273" t="s">
        <v>414</v>
      </c>
      <c r="E798" s="123"/>
      <c r="F798" s="62" t="s">
        <v>989</v>
      </c>
      <c r="G798" s="63" t="n">
        <v>9785912820403</v>
      </c>
      <c r="H798" s="64" t="n">
        <v>378</v>
      </c>
      <c r="I798" s="65" t="n">
        <f aca="false">ROUND((100-$L$4)/100*H798,1)</f>
        <v>189</v>
      </c>
      <c r="J798" s="83"/>
      <c r="K798" s="67" t="n">
        <v>15</v>
      </c>
      <c r="L798" s="114"/>
      <c r="M798" s="49" t="n">
        <f aca="false">L798*I798</f>
        <v>0</v>
      </c>
      <c r="N798" s="51" t="n">
        <f aca="false">L798*4.05/15</f>
        <v>0</v>
      </c>
      <c r="O798" s="51" t="e">
        <f aca="false">TRUNC(#ref!/#ref!,0)*#ref!</f>
        <v>#NAME?</v>
      </c>
      <c r="P798" s="52" t="e">
        <f aca="false">#ref!-O798</f>
        <v>#NAME?</v>
      </c>
      <c r="R798" s="102"/>
    </row>
    <row r="799" s="101" customFormat="true" ht="111.75" hidden="false" customHeight="true" outlineLevel="0" collapsed="false">
      <c r="A799" s="57" t="n">
        <f aca="false">A798+1</f>
        <v>11</v>
      </c>
      <c r="B799" s="75" t="s">
        <v>94</v>
      </c>
      <c r="C799" s="189"/>
      <c r="D799" s="273" t="s">
        <v>990</v>
      </c>
      <c r="E799" s="123"/>
      <c r="F799" s="62" t="s">
        <v>991</v>
      </c>
      <c r="G799" s="174" t="n">
        <v>9785912821028</v>
      </c>
      <c r="H799" s="64" t="n">
        <v>378</v>
      </c>
      <c r="I799" s="65" t="n">
        <f aca="false">ROUND((100-$L$4)/100*H799,1)</f>
        <v>189</v>
      </c>
      <c r="J799" s="292"/>
      <c r="K799" s="210" t="n">
        <v>15</v>
      </c>
      <c r="L799" s="114"/>
      <c r="M799" s="49" t="n">
        <f aca="false">L799*I799</f>
        <v>0</v>
      </c>
      <c r="N799" s="51" t="n">
        <f aca="false">L799*4.05/15</f>
        <v>0</v>
      </c>
      <c r="O799" s="51" t="n">
        <f aca="false">TRUNC(L799/K799,0)*K799</f>
        <v>0</v>
      </c>
      <c r="P799" s="52" t="n">
        <f aca="false">L799-O799</f>
        <v>0</v>
      </c>
      <c r="R799" s="102"/>
    </row>
    <row r="800" s="101" customFormat="true" ht="111.75" hidden="false" customHeight="true" outlineLevel="0" collapsed="false">
      <c r="A800" s="57" t="n">
        <f aca="false">A799+1</f>
        <v>12</v>
      </c>
      <c r="B800" s="75" t="s">
        <v>94</v>
      </c>
      <c r="C800" s="148"/>
      <c r="D800" s="273" t="s">
        <v>992</v>
      </c>
      <c r="E800" s="123"/>
      <c r="F800" s="62" t="s">
        <v>972</v>
      </c>
      <c r="G800" s="174" t="n">
        <v>9785912828898</v>
      </c>
      <c r="H800" s="64" t="n">
        <v>378</v>
      </c>
      <c r="I800" s="65" t="n">
        <f aca="false">ROUND((100-$L$4)/100*H800,1)</f>
        <v>189</v>
      </c>
      <c r="J800" s="83" t="s">
        <v>98</v>
      </c>
      <c r="K800" s="210" t="n">
        <v>15</v>
      </c>
      <c r="L800" s="114"/>
      <c r="M800" s="49" t="n">
        <f aca="false">L800*I800</f>
        <v>0</v>
      </c>
      <c r="N800" s="51" t="n">
        <f aca="false">L800*4.05/15</f>
        <v>0</v>
      </c>
      <c r="O800" s="51" t="e">
        <f aca="false">TRUNC(#ref!/#ref!,0)*#ref!</f>
        <v>#NAME?</v>
      </c>
      <c r="P800" s="52" t="e">
        <f aca="false">#ref!-O800</f>
        <v>#NAME?</v>
      </c>
      <c r="R800" s="81"/>
    </row>
    <row r="801" s="132" customFormat="true" ht="111.75" hidden="false" customHeight="true" outlineLevel="0" collapsed="false">
      <c r="A801" s="57" t="n">
        <f aca="false">A800+1</f>
        <v>13</v>
      </c>
      <c r="B801" s="75" t="s">
        <v>94</v>
      </c>
      <c r="C801" s="148"/>
      <c r="D801" s="273" t="s">
        <v>993</v>
      </c>
      <c r="E801" s="123"/>
      <c r="F801" s="62" t="s">
        <v>974</v>
      </c>
      <c r="G801" s="174" t="n">
        <v>9785912828904</v>
      </c>
      <c r="H801" s="64" t="n">
        <v>378</v>
      </c>
      <c r="I801" s="65" t="n">
        <f aca="false">ROUND((100-$L$4)/100*H801,1)</f>
        <v>189</v>
      </c>
      <c r="J801" s="83" t="s">
        <v>98</v>
      </c>
      <c r="K801" s="210" t="n">
        <v>15</v>
      </c>
      <c r="L801" s="114"/>
      <c r="M801" s="49" t="n">
        <f aca="false">L801*I801</f>
        <v>0</v>
      </c>
      <c r="N801" s="51" t="n">
        <f aca="false">L801*4.05/15</f>
        <v>0</v>
      </c>
      <c r="O801" s="51" t="n">
        <f aca="false">TRUNC(L801/K801,0)*K801</f>
        <v>0</v>
      </c>
      <c r="P801" s="52" t="n">
        <f aca="false">L801-O801</f>
        <v>0</v>
      </c>
      <c r="R801" s="51"/>
    </row>
    <row r="802" s="1" customFormat="true" ht="54.75" hidden="false" customHeight="true" outlineLevel="0" collapsed="false">
      <c r="A802" s="71" t="s">
        <v>994</v>
      </c>
      <c r="B802" s="71"/>
      <c r="C802" s="71"/>
      <c r="D802" s="71"/>
      <c r="E802" s="72"/>
      <c r="F802" s="55" t="s">
        <v>995</v>
      </c>
      <c r="G802" s="55"/>
      <c r="H802" s="55"/>
      <c r="I802" s="55"/>
      <c r="J802" s="55"/>
      <c r="K802" s="55"/>
      <c r="L802" s="186"/>
      <c r="M802" s="49"/>
      <c r="N802" s="51"/>
      <c r="O802" s="51" t="n">
        <f aca="false">TRUNC(L789/K789,0)*K789</f>
        <v>0</v>
      </c>
      <c r="P802" s="52" t="n">
        <f aca="false">L789-O802</f>
        <v>0</v>
      </c>
      <c r="R802" s="51"/>
    </row>
    <row r="803" s="1" customFormat="true" ht="111.75" hidden="false" customHeight="true" outlineLevel="0" collapsed="false">
      <c r="A803" s="57" t="n">
        <v>1</v>
      </c>
      <c r="B803" s="75" t="s">
        <v>996</v>
      </c>
      <c r="C803" s="178"/>
      <c r="D803" s="60" t="s">
        <v>190</v>
      </c>
      <c r="E803" s="123"/>
      <c r="F803" s="62" t="s">
        <v>997</v>
      </c>
      <c r="G803" s="63" t="n">
        <v>9785912820687</v>
      </c>
      <c r="H803" s="64" t="n">
        <v>173</v>
      </c>
      <c r="I803" s="65" t="n">
        <f aca="false">ROUND((100-$L$4)/100*H803,1)</f>
        <v>86.5</v>
      </c>
      <c r="J803" s="83" t="s">
        <v>98</v>
      </c>
      <c r="K803" s="67" t="n">
        <v>30</v>
      </c>
      <c r="L803" s="114"/>
      <c r="M803" s="49" t="n">
        <f aca="false">L803*I803</f>
        <v>0</v>
      </c>
      <c r="N803" s="51" t="n">
        <f aca="false">L803*5.2/30</f>
        <v>0</v>
      </c>
      <c r="O803" s="51" t="n">
        <f aca="false">TRUNC(L803/K803,0)*K803</f>
        <v>0</v>
      </c>
      <c r="P803" s="52" t="n">
        <f aca="false">L803-O803</f>
        <v>0</v>
      </c>
      <c r="R803" s="51"/>
    </row>
    <row r="804" s="1" customFormat="true" ht="111.75" hidden="false" customHeight="true" outlineLevel="0" collapsed="false">
      <c r="A804" s="57" t="n">
        <f aca="false">A803+1</f>
        <v>2</v>
      </c>
      <c r="B804" s="75" t="s">
        <v>996</v>
      </c>
      <c r="C804" s="178"/>
      <c r="D804" s="60" t="s">
        <v>998</v>
      </c>
      <c r="E804" s="123"/>
      <c r="F804" s="62" t="s">
        <v>999</v>
      </c>
      <c r="G804" s="174" t="n">
        <v>9785912826870</v>
      </c>
      <c r="H804" s="64" t="n">
        <v>173</v>
      </c>
      <c r="I804" s="65" t="n">
        <f aca="false">ROUND((100-$L$4)/100*H804,1)</f>
        <v>86.5</v>
      </c>
      <c r="J804" s="83"/>
      <c r="K804" s="67" t="n">
        <v>30</v>
      </c>
      <c r="L804" s="68"/>
      <c r="M804" s="49" t="n">
        <f aca="false">L804*I804</f>
        <v>0</v>
      </c>
      <c r="N804" s="51" t="n">
        <f aca="false">L804*5.2/30</f>
        <v>0</v>
      </c>
      <c r="O804" s="51" t="n">
        <f aca="false">TRUNC(L804/K804,0)*K804</f>
        <v>0</v>
      </c>
      <c r="P804" s="52" t="n">
        <f aca="false">L804-O804</f>
        <v>0</v>
      </c>
      <c r="R804" s="51"/>
    </row>
    <row r="805" s="1" customFormat="true" ht="111.75" hidden="false" customHeight="true" outlineLevel="0" collapsed="false">
      <c r="A805" s="57" t="n">
        <f aca="false">A804+1</f>
        <v>3</v>
      </c>
      <c r="B805" s="75" t="s">
        <v>996</v>
      </c>
      <c r="C805" s="178"/>
      <c r="D805" s="60" t="s">
        <v>1000</v>
      </c>
      <c r="E805" s="123"/>
      <c r="F805" s="62" t="s">
        <v>1001</v>
      </c>
      <c r="G805" s="63" t="n">
        <v>9785912823244</v>
      </c>
      <c r="H805" s="64" t="n">
        <v>173</v>
      </c>
      <c r="I805" s="65" t="n">
        <f aca="false">ROUND((100-$L$4)/100*H805,1)</f>
        <v>86.5</v>
      </c>
      <c r="J805" s="293" t="s">
        <v>98</v>
      </c>
      <c r="K805" s="67" t="n">
        <v>30</v>
      </c>
      <c r="L805" s="114"/>
      <c r="M805" s="49" t="n">
        <f aca="false">L805*I805</f>
        <v>0</v>
      </c>
      <c r="N805" s="51" t="n">
        <f aca="false">L1687*5.2/30</f>
        <v>0</v>
      </c>
      <c r="O805" s="51" t="e">
        <f aca="false">TRUNC(#ref!/#ref!,0)*#ref!</f>
        <v>#NAME?</v>
      </c>
      <c r="P805" s="52" t="e">
        <f aca="false">#ref!-O805</f>
        <v>#NAME?</v>
      </c>
      <c r="R805" s="51"/>
    </row>
    <row r="806" s="1" customFormat="true" ht="111.75" hidden="false" customHeight="true" outlineLevel="0" collapsed="false">
      <c r="A806" s="57" t="n">
        <f aca="false">A805+1</f>
        <v>4</v>
      </c>
      <c r="B806" s="75" t="s">
        <v>996</v>
      </c>
      <c r="C806" s="178"/>
      <c r="D806" s="60" t="s">
        <v>1002</v>
      </c>
      <c r="E806" s="180"/>
      <c r="F806" s="62" t="s">
        <v>1003</v>
      </c>
      <c r="G806" s="174" t="n">
        <v>9785912823350</v>
      </c>
      <c r="H806" s="64" t="n">
        <v>173</v>
      </c>
      <c r="I806" s="65" t="n">
        <f aca="false">ROUND((100-$L$4)/100*H806,1)</f>
        <v>86.5</v>
      </c>
      <c r="J806" s="83"/>
      <c r="K806" s="67" t="n">
        <v>30</v>
      </c>
      <c r="L806" s="114"/>
      <c r="M806" s="49" t="n">
        <f aca="false">L806*I806</f>
        <v>0</v>
      </c>
      <c r="N806" s="51" t="n">
        <f aca="false">L806*5.2/30</f>
        <v>0</v>
      </c>
      <c r="O806" s="51" t="e">
        <f aca="false">TRUNC(L1687/K1687,0)*K1687</f>
        <v>#DIV/0!</v>
      </c>
      <c r="P806" s="52" t="e">
        <f aca="false">L1687-O806</f>
        <v>#DIV/0!</v>
      </c>
      <c r="R806" s="51"/>
    </row>
    <row r="807" s="1" customFormat="true" ht="111.75" hidden="false" customHeight="true" outlineLevel="0" collapsed="false">
      <c r="A807" s="57" t="n">
        <f aca="false">A806+1</f>
        <v>5</v>
      </c>
      <c r="B807" s="75" t="s">
        <v>996</v>
      </c>
      <c r="C807" s="178"/>
      <c r="D807" s="60" t="s">
        <v>108</v>
      </c>
      <c r="E807" s="123"/>
      <c r="F807" s="62" t="s">
        <v>1004</v>
      </c>
      <c r="G807" s="63" t="n">
        <v>9785912822698</v>
      </c>
      <c r="H807" s="64" t="n">
        <v>173</v>
      </c>
      <c r="I807" s="65" t="n">
        <f aca="false">ROUND((100-$L$4)/100*H807,1)</f>
        <v>86.5</v>
      </c>
      <c r="J807" s="83" t="s">
        <v>199</v>
      </c>
      <c r="K807" s="67" t="n">
        <v>30</v>
      </c>
      <c r="L807" s="114"/>
      <c r="M807" s="49" t="n">
        <f aca="false">L807*I807</f>
        <v>0</v>
      </c>
      <c r="N807" s="51" t="n">
        <f aca="false">L807*5.2/30</f>
        <v>0</v>
      </c>
      <c r="O807" s="51" t="n">
        <f aca="false">TRUNC(L807/K807,0)*K807</f>
        <v>0</v>
      </c>
      <c r="P807" s="52" t="n">
        <f aca="false">L807-O807</f>
        <v>0</v>
      </c>
      <c r="R807" s="51"/>
    </row>
    <row r="808" s="1" customFormat="true" ht="111.75" hidden="false" customHeight="true" outlineLevel="0" collapsed="false">
      <c r="A808" s="57" t="n">
        <f aca="false">A807+1</f>
        <v>6</v>
      </c>
      <c r="B808" s="75" t="s">
        <v>996</v>
      </c>
      <c r="C808" s="178"/>
      <c r="D808" s="60" t="s">
        <v>1005</v>
      </c>
      <c r="E808" s="123"/>
      <c r="F808" s="62" t="s">
        <v>1006</v>
      </c>
      <c r="G808" s="174" t="n">
        <v>9785912828003</v>
      </c>
      <c r="H808" s="64" t="n">
        <v>173</v>
      </c>
      <c r="I808" s="65" t="n">
        <f aca="false">ROUND((100-$L$4)/100*H808,1)</f>
        <v>86.5</v>
      </c>
      <c r="J808" s="83"/>
      <c r="K808" s="67" t="n">
        <v>30</v>
      </c>
      <c r="L808" s="114"/>
      <c r="M808" s="49" t="n">
        <f aca="false">L808*I808</f>
        <v>0</v>
      </c>
      <c r="N808" s="51" t="n">
        <f aca="false">L808*5.2/30</f>
        <v>0</v>
      </c>
      <c r="O808" s="51" t="n">
        <f aca="false">TRUNC(L808/K808,0)*K808</f>
        <v>0</v>
      </c>
      <c r="P808" s="52" t="n">
        <f aca="false">L808-O808</f>
        <v>0</v>
      </c>
      <c r="R808" s="51"/>
    </row>
    <row r="809" s="1" customFormat="true" ht="111.75" hidden="false" customHeight="true" outlineLevel="0" collapsed="false">
      <c r="A809" s="57" t="n">
        <f aca="false">A808+1</f>
        <v>7</v>
      </c>
      <c r="B809" s="75" t="s">
        <v>996</v>
      </c>
      <c r="C809" s="178"/>
      <c r="D809" s="60" t="s">
        <v>1007</v>
      </c>
      <c r="E809" s="180"/>
      <c r="F809" s="62" t="s">
        <v>1008</v>
      </c>
      <c r="G809" s="63" t="n">
        <v>9785912821899</v>
      </c>
      <c r="H809" s="64" t="n">
        <v>173</v>
      </c>
      <c r="I809" s="65" t="n">
        <f aca="false">ROUND((100-$L$4)/100*H809,1)</f>
        <v>86.5</v>
      </c>
      <c r="J809" s="83" t="s">
        <v>98</v>
      </c>
      <c r="K809" s="67" t="n">
        <v>30</v>
      </c>
      <c r="L809" s="114"/>
      <c r="M809" s="49" t="n">
        <f aca="false">L809*I809</f>
        <v>0</v>
      </c>
      <c r="N809" s="51" t="n">
        <f aca="false">L809*5.2/30</f>
        <v>0</v>
      </c>
      <c r="O809" s="51" t="n">
        <f aca="false">TRUNC(L809/K809,0)*K809</f>
        <v>0</v>
      </c>
      <c r="P809" s="52" t="n">
        <f aca="false">L809-O809</f>
        <v>0</v>
      </c>
      <c r="R809" s="51"/>
    </row>
    <row r="810" s="1" customFormat="true" ht="111.75" hidden="false" customHeight="true" outlineLevel="0" collapsed="false">
      <c r="A810" s="57" t="n">
        <f aca="false">A809+1</f>
        <v>8</v>
      </c>
      <c r="B810" s="75" t="s">
        <v>996</v>
      </c>
      <c r="C810" s="178"/>
      <c r="D810" s="60" t="s">
        <v>1009</v>
      </c>
      <c r="E810" s="51"/>
      <c r="F810" s="62" t="s">
        <v>1010</v>
      </c>
      <c r="G810" s="174" t="n">
        <v>9785912827709</v>
      </c>
      <c r="H810" s="64" t="n">
        <v>173</v>
      </c>
      <c r="I810" s="65" t="n">
        <f aca="false">ROUND((100-$L$4)/100*H810,1)</f>
        <v>86.5</v>
      </c>
      <c r="J810" s="83"/>
      <c r="K810" s="67" t="n">
        <v>30</v>
      </c>
      <c r="L810" s="114"/>
      <c r="M810" s="49" t="n">
        <f aca="false">L810*I810</f>
        <v>0</v>
      </c>
      <c r="N810" s="51" t="n">
        <f aca="false">L810*5.2/30</f>
        <v>0</v>
      </c>
      <c r="O810" s="51" t="n">
        <f aca="false">TRUNC(L810/K810,0)*K810</f>
        <v>0</v>
      </c>
      <c r="P810" s="52" t="n">
        <f aca="false">L810-O810</f>
        <v>0</v>
      </c>
      <c r="R810" s="51"/>
    </row>
    <row r="811" s="1" customFormat="true" ht="111.75" hidden="false" customHeight="true" outlineLevel="0" collapsed="false">
      <c r="A811" s="57" t="n">
        <f aca="false">A810+1</f>
        <v>9</v>
      </c>
      <c r="B811" s="75" t="s">
        <v>996</v>
      </c>
      <c r="C811" s="178"/>
      <c r="D811" s="60" t="s">
        <v>1011</v>
      </c>
      <c r="E811" s="123"/>
      <c r="F811" s="62" t="s">
        <v>1012</v>
      </c>
      <c r="G811" s="174" t="n">
        <v>9785912825491</v>
      </c>
      <c r="H811" s="64" t="n">
        <v>173</v>
      </c>
      <c r="I811" s="65" t="n">
        <f aca="false">ROUND((100-$L$4)/100*H811,1)</f>
        <v>86.5</v>
      </c>
      <c r="J811" s="83"/>
      <c r="K811" s="67" t="n">
        <v>30</v>
      </c>
      <c r="L811" s="68"/>
      <c r="M811" s="49" t="n">
        <f aca="false">L811*I811</f>
        <v>0</v>
      </c>
      <c r="N811" s="51" t="n">
        <f aca="false">L811*5.2/30</f>
        <v>0</v>
      </c>
      <c r="O811" s="51" t="n">
        <f aca="false">TRUNC(L811/K811,0)*K811</f>
        <v>0</v>
      </c>
      <c r="P811" s="52" t="n">
        <f aca="false">L811-O811</f>
        <v>0</v>
      </c>
      <c r="R811" s="51"/>
    </row>
    <row r="812" s="1" customFormat="true" ht="111.75" hidden="false" customHeight="true" outlineLevel="0" collapsed="false">
      <c r="A812" s="57" t="n">
        <f aca="false">A811+1</f>
        <v>10</v>
      </c>
      <c r="B812" s="75" t="s">
        <v>996</v>
      </c>
      <c r="C812" s="178"/>
      <c r="D812" s="60" t="s">
        <v>1013</v>
      </c>
      <c r="E812" s="123"/>
      <c r="F812" s="62" t="s">
        <v>128</v>
      </c>
      <c r="G812" s="174" t="n">
        <v>9785912824937</v>
      </c>
      <c r="H812" s="64" t="n">
        <v>173</v>
      </c>
      <c r="I812" s="65" t="n">
        <f aca="false">ROUND((100-$L$4)/100*H812,1)</f>
        <v>86.5</v>
      </c>
      <c r="J812" s="83" t="s">
        <v>199</v>
      </c>
      <c r="K812" s="67" t="n">
        <v>30</v>
      </c>
      <c r="L812" s="68"/>
      <c r="M812" s="49" t="n">
        <f aca="false">L812*I812</f>
        <v>0</v>
      </c>
      <c r="N812" s="51" t="n">
        <f aca="false">L812*5.2/30</f>
        <v>0</v>
      </c>
      <c r="O812" s="51" t="n">
        <f aca="false">TRUNC(L812/K812,0)*K812</f>
        <v>0</v>
      </c>
      <c r="P812" s="52" t="n">
        <f aca="false">L812-O812</f>
        <v>0</v>
      </c>
      <c r="Q812" s="131"/>
      <c r="R812" s="51"/>
    </row>
    <row r="813" s="1" customFormat="true" ht="111.75" hidden="false" customHeight="true" outlineLevel="0" collapsed="false">
      <c r="A813" s="57" t="n">
        <f aca="false">A812+1</f>
        <v>11</v>
      </c>
      <c r="B813" s="75" t="s">
        <v>996</v>
      </c>
      <c r="C813" s="178"/>
      <c r="D813" s="60" t="s">
        <v>1014</v>
      </c>
      <c r="E813" s="123"/>
      <c r="F813" s="62" t="s">
        <v>1015</v>
      </c>
      <c r="G813" s="174" t="n">
        <v>9785912828942</v>
      </c>
      <c r="H813" s="64" t="n">
        <v>173</v>
      </c>
      <c r="I813" s="65" t="n">
        <f aca="false">ROUND((100-$L$4)/100*H813,1)</f>
        <v>86.5</v>
      </c>
      <c r="J813" s="86" t="s">
        <v>104</v>
      </c>
      <c r="K813" s="67" t="n">
        <v>30</v>
      </c>
      <c r="L813" s="114"/>
      <c r="M813" s="49" t="n">
        <f aca="false">L813*I813</f>
        <v>0</v>
      </c>
      <c r="N813" s="51" t="n">
        <f aca="false">L813*5.2/30</f>
        <v>0</v>
      </c>
      <c r="O813" s="51" t="n">
        <f aca="false">TRUNC(L813/K813,0)*K813</f>
        <v>0</v>
      </c>
      <c r="P813" s="52" t="n">
        <f aca="false">L813-O813</f>
        <v>0</v>
      </c>
      <c r="R813" s="51"/>
    </row>
    <row r="814" s="1" customFormat="true" ht="111.75" hidden="false" customHeight="true" outlineLevel="0" collapsed="false">
      <c r="A814" s="57" t="n">
        <f aca="false">A813+1</f>
        <v>12</v>
      </c>
      <c r="B814" s="75" t="s">
        <v>996</v>
      </c>
      <c r="C814" s="178"/>
      <c r="D814" s="60" t="s">
        <v>1016</v>
      </c>
      <c r="E814" s="180"/>
      <c r="F814" s="62" t="s">
        <v>1017</v>
      </c>
      <c r="G814" s="63" t="n">
        <v>9785912823442</v>
      </c>
      <c r="H814" s="64" t="n">
        <v>173</v>
      </c>
      <c r="I814" s="65" t="n">
        <f aca="false">ROUND((100-$L$4)/100*H814,1)</f>
        <v>86.5</v>
      </c>
      <c r="J814" s="83" t="s">
        <v>98</v>
      </c>
      <c r="K814" s="67" t="n">
        <v>30</v>
      </c>
      <c r="L814" s="114"/>
      <c r="M814" s="49" t="n">
        <f aca="false">L814*I814</f>
        <v>0</v>
      </c>
      <c r="N814" s="51" t="n">
        <f aca="false">L814*5.2/30</f>
        <v>0</v>
      </c>
      <c r="O814" s="51" t="n">
        <f aca="false">TRUNC(L814/K814,0)*K814</f>
        <v>0</v>
      </c>
      <c r="P814" s="52" t="n">
        <f aca="false">L814-O814</f>
        <v>0</v>
      </c>
      <c r="R814" s="51"/>
    </row>
    <row r="815" s="1" customFormat="true" ht="111.75" hidden="false" customHeight="true" outlineLevel="0" collapsed="false">
      <c r="A815" s="57" t="n">
        <f aca="false">A814+1</f>
        <v>13</v>
      </c>
      <c r="B815" s="75" t="s">
        <v>996</v>
      </c>
      <c r="C815" s="169" t="s">
        <v>189</v>
      </c>
      <c r="D815" s="60" t="s">
        <v>1018</v>
      </c>
      <c r="E815" s="123"/>
      <c r="F815" s="62" t="s">
        <v>970</v>
      </c>
      <c r="G815" s="174" t="n">
        <v>9785912823428</v>
      </c>
      <c r="H815" s="64" t="n">
        <v>173</v>
      </c>
      <c r="I815" s="65" t="n">
        <f aca="false">ROUND((100-$L$4)/100*H815,1)</f>
        <v>86.5</v>
      </c>
      <c r="J815" s="86" t="s">
        <v>163</v>
      </c>
      <c r="K815" s="67" t="n">
        <v>30</v>
      </c>
      <c r="L815" s="68"/>
      <c r="M815" s="49" t="n">
        <f aca="false">L815*I815</f>
        <v>0</v>
      </c>
      <c r="N815" s="51" t="n">
        <f aca="false">L815*5.2/30</f>
        <v>0</v>
      </c>
      <c r="O815" s="51" t="n">
        <f aca="false">TRUNC(L815/K815,0)*K815</f>
        <v>0</v>
      </c>
      <c r="P815" s="52" t="n">
        <f aca="false">L815-O815</f>
        <v>0</v>
      </c>
      <c r="R815" s="51"/>
    </row>
    <row r="816" s="1" customFormat="true" ht="111.75" hidden="false" customHeight="true" outlineLevel="0" collapsed="false">
      <c r="A816" s="57" t="n">
        <f aca="false">A815+1</f>
        <v>14</v>
      </c>
      <c r="B816" s="75" t="s">
        <v>996</v>
      </c>
      <c r="C816" s="178"/>
      <c r="D816" s="60" t="s">
        <v>942</v>
      </c>
      <c r="E816" s="123"/>
      <c r="F816" s="62" t="s">
        <v>1019</v>
      </c>
      <c r="G816" s="174" t="n">
        <v>9785000335949</v>
      </c>
      <c r="H816" s="64" t="n">
        <v>173</v>
      </c>
      <c r="I816" s="65" t="n">
        <f aca="false">ROUND((100-$L$4)/100*H816,1)</f>
        <v>86.5</v>
      </c>
      <c r="J816" s="86" t="s">
        <v>104</v>
      </c>
      <c r="K816" s="67" t="n">
        <v>30</v>
      </c>
      <c r="L816" s="68"/>
      <c r="M816" s="49" t="n">
        <f aca="false">L816*I816</f>
        <v>0</v>
      </c>
      <c r="N816" s="51" t="n">
        <f aca="false">L816*5.2/30</f>
        <v>0</v>
      </c>
      <c r="O816" s="51" t="n">
        <f aca="false">TRUNC(L816/K816,0)*K816</f>
        <v>0</v>
      </c>
      <c r="P816" s="52" t="n">
        <f aca="false">L816-O816</f>
        <v>0</v>
      </c>
      <c r="R816" s="51"/>
    </row>
    <row r="817" s="1" customFormat="true" ht="111.75" hidden="false" customHeight="true" outlineLevel="0" collapsed="false">
      <c r="A817" s="57" t="n">
        <f aca="false">A816+1</f>
        <v>15</v>
      </c>
      <c r="B817" s="75" t="s">
        <v>996</v>
      </c>
      <c r="C817" s="169" t="s">
        <v>189</v>
      </c>
      <c r="D817" s="60" t="s">
        <v>1020</v>
      </c>
      <c r="E817" s="123"/>
      <c r="F817" s="62" t="s">
        <v>1021</v>
      </c>
      <c r="G817" s="174" t="n">
        <v>9785000334973</v>
      </c>
      <c r="H817" s="64" t="n">
        <v>173</v>
      </c>
      <c r="I817" s="65" t="n">
        <f aca="false">ROUND((100-$L$4)/100*H817,1)</f>
        <v>86.5</v>
      </c>
      <c r="J817" s="86" t="s">
        <v>163</v>
      </c>
      <c r="K817" s="67" t="n">
        <v>30</v>
      </c>
      <c r="L817" s="68"/>
      <c r="M817" s="49" t="n">
        <f aca="false">L817*I817</f>
        <v>0</v>
      </c>
      <c r="N817" s="51" t="n">
        <f aca="false">L817*5.2/30</f>
        <v>0</v>
      </c>
      <c r="O817" s="51" t="n">
        <f aca="false">TRUNC(L817/K817,0)*K817</f>
        <v>0</v>
      </c>
      <c r="P817" s="52" t="n">
        <f aca="false">L817-O817</f>
        <v>0</v>
      </c>
      <c r="R817" s="81"/>
    </row>
    <row r="818" s="132" customFormat="true" ht="111.75" hidden="false" customHeight="true" outlineLevel="0" collapsed="false">
      <c r="A818" s="57" t="n">
        <f aca="false">A817+1</f>
        <v>16</v>
      </c>
      <c r="B818" s="75" t="s">
        <v>996</v>
      </c>
      <c r="C818" s="178"/>
      <c r="D818" s="60" t="s">
        <v>1022</v>
      </c>
      <c r="E818" s="123"/>
      <c r="F818" s="62" t="s">
        <v>1023</v>
      </c>
      <c r="G818" s="174" t="n">
        <v>9785912823640</v>
      </c>
      <c r="H818" s="64" t="n">
        <v>173</v>
      </c>
      <c r="I818" s="65" t="n">
        <f aca="false">ROUND((100-$L$4)/100*H818,1)</f>
        <v>86.5</v>
      </c>
      <c r="J818" s="86"/>
      <c r="K818" s="67" t="n">
        <v>30</v>
      </c>
      <c r="L818" s="68"/>
      <c r="M818" s="49" t="n">
        <f aca="false">L818*I818</f>
        <v>0</v>
      </c>
      <c r="N818" s="51" t="n">
        <f aca="false">L818*5.2/30</f>
        <v>0</v>
      </c>
      <c r="O818" s="51" t="n">
        <f aca="false">TRUNC(L818/K818,0)*K818</f>
        <v>0</v>
      </c>
      <c r="P818" s="52" t="n">
        <f aca="false">L818-O818</f>
        <v>0</v>
      </c>
      <c r="R818" s="81"/>
    </row>
    <row r="819" s="132" customFormat="true" ht="111.75" hidden="false" customHeight="true" outlineLevel="0" collapsed="false">
      <c r="A819" s="57" t="n">
        <f aca="false">A818+1</f>
        <v>17</v>
      </c>
      <c r="B819" s="75" t="s">
        <v>996</v>
      </c>
      <c r="C819" s="178"/>
      <c r="D819" s="60" t="s">
        <v>1024</v>
      </c>
      <c r="E819" s="123"/>
      <c r="F819" s="62" t="s">
        <v>1025</v>
      </c>
      <c r="G819" s="174" t="n">
        <v>9785912828959</v>
      </c>
      <c r="H819" s="64" t="n">
        <v>173</v>
      </c>
      <c r="I819" s="65" t="n">
        <f aca="false">ROUND((100-$L$4)/100*H819,1)</f>
        <v>86.5</v>
      </c>
      <c r="J819" s="86" t="s">
        <v>104</v>
      </c>
      <c r="K819" s="67" t="n">
        <v>30</v>
      </c>
      <c r="L819" s="68"/>
      <c r="M819" s="49" t="n">
        <f aca="false">L819*I819</f>
        <v>0</v>
      </c>
      <c r="N819" s="51" t="n">
        <f aca="false">L819*5.2/30</f>
        <v>0</v>
      </c>
      <c r="O819" s="51" t="n">
        <f aca="false">TRUNC(L819/K819,0)*K819</f>
        <v>0</v>
      </c>
      <c r="P819" s="52" t="n">
        <f aca="false">L819-O819</f>
        <v>0</v>
      </c>
      <c r="R819" s="51"/>
    </row>
    <row r="820" s="1" customFormat="true" ht="47.25" hidden="false" customHeight="true" outlineLevel="0" collapsed="false">
      <c r="A820" s="71" t="s">
        <v>1026</v>
      </c>
      <c r="B820" s="71"/>
      <c r="C820" s="71"/>
      <c r="D820" s="71"/>
      <c r="E820" s="184"/>
      <c r="F820" s="55" t="s">
        <v>1027</v>
      </c>
      <c r="G820" s="55"/>
      <c r="H820" s="55"/>
      <c r="I820" s="55"/>
      <c r="J820" s="55"/>
      <c r="K820" s="55"/>
      <c r="L820" s="114"/>
      <c r="M820" s="49"/>
      <c r="N820" s="51"/>
      <c r="O820" s="51"/>
      <c r="P820" s="52"/>
      <c r="R820" s="81"/>
    </row>
    <row r="821" s="132" customFormat="true" ht="111.75" hidden="false" customHeight="true" outlineLevel="0" collapsed="false">
      <c r="A821" s="57" t="n">
        <v>1</v>
      </c>
      <c r="B821" s="75" t="s">
        <v>1028</v>
      </c>
      <c r="C821" s="178"/>
      <c r="D821" s="60" t="s">
        <v>414</v>
      </c>
      <c r="E821" s="123"/>
      <c r="F821" s="62" t="s">
        <v>1029</v>
      </c>
      <c r="G821" s="174" t="n">
        <v>9785912822612</v>
      </c>
      <c r="H821" s="64" t="n">
        <v>100</v>
      </c>
      <c r="I821" s="65" t="n">
        <f aca="false">ROUND((100-$L$4)/100*H821,1)</f>
        <v>50</v>
      </c>
      <c r="J821" s="86"/>
      <c r="K821" s="67" t="n">
        <v>64</v>
      </c>
      <c r="L821" s="68"/>
      <c r="M821" s="49" t="n">
        <f aca="false">L821*I821</f>
        <v>0</v>
      </c>
      <c r="N821" s="51" t="n">
        <f aca="false">L821*6.4/64</f>
        <v>0</v>
      </c>
      <c r="O821" s="51" t="n">
        <f aca="false">TRUNC(L821/K821,0)*K821</f>
        <v>0</v>
      </c>
      <c r="P821" s="52" t="n">
        <f aca="false">L821-O821</f>
        <v>0</v>
      </c>
      <c r="R821" s="51"/>
    </row>
    <row r="822" s="1" customFormat="true" ht="41.25" hidden="false" customHeight="true" outlineLevel="0" collapsed="false">
      <c r="A822" s="58" t="s">
        <v>1030</v>
      </c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186"/>
      <c r="M822" s="49"/>
      <c r="N822" s="51"/>
      <c r="O822" s="51"/>
      <c r="P822" s="52"/>
      <c r="R822" s="51"/>
    </row>
    <row r="823" s="1" customFormat="true" ht="54.75" hidden="false" customHeight="true" outlineLevel="0" collapsed="false">
      <c r="A823" s="71" t="s">
        <v>1031</v>
      </c>
      <c r="B823" s="71"/>
      <c r="C823" s="71"/>
      <c r="D823" s="71"/>
      <c r="E823" s="72"/>
      <c r="F823" s="55" t="s">
        <v>1032</v>
      </c>
      <c r="G823" s="55"/>
      <c r="H823" s="55"/>
      <c r="I823" s="55"/>
      <c r="J823" s="55"/>
      <c r="K823" s="55"/>
      <c r="L823" s="186"/>
      <c r="M823" s="49"/>
      <c r="N823" s="51"/>
      <c r="O823" s="51"/>
      <c r="P823" s="51"/>
      <c r="R823" s="51"/>
    </row>
    <row r="824" s="1" customFormat="true" ht="111.75" hidden="false" customHeight="true" outlineLevel="0" collapsed="false">
      <c r="A824" s="82" t="n">
        <v>1</v>
      </c>
      <c r="B824" s="75" t="s">
        <v>1033</v>
      </c>
      <c r="C824" s="187"/>
      <c r="D824" s="89" t="s">
        <v>1034</v>
      </c>
      <c r="E824" s="123"/>
      <c r="F824" s="62" t="s">
        <v>128</v>
      </c>
      <c r="G824" s="63" t="n">
        <v>9785000336113</v>
      </c>
      <c r="H824" s="76" t="n">
        <v>84</v>
      </c>
      <c r="I824" s="65" t="n">
        <f aca="false">ROUND((100-$L$4)/100*H824,1)</f>
        <v>42</v>
      </c>
      <c r="J824" s="83" t="s">
        <v>104</v>
      </c>
      <c r="K824" s="181" t="n">
        <v>120</v>
      </c>
      <c r="L824" s="68"/>
      <c r="M824" s="49" t="n">
        <f aca="false">L824*I824</f>
        <v>0</v>
      </c>
      <c r="N824" s="51" t="n">
        <f aca="false">L824*4.6/100</f>
        <v>0</v>
      </c>
      <c r="O824" s="51" t="n">
        <f aca="false">TRUNC(L824/K824,0)*K824</f>
        <v>0</v>
      </c>
      <c r="P824" s="52" t="n">
        <f aca="false">L824-O824</f>
        <v>0</v>
      </c>
      <c r="R824" s="51"/>
    </row>
    <row r="825" s="1" customFormat="true" ht="111.75" hidden="false" customHeight="true" outlineLevel="0" collapsed="false">
      <c r="A825" s="82" t="n">
        <f aca="false">A824+1</f>
        <v>2</v>
      </c>
      <c r="B825" s="75" t="s">
        <v>1033</v>
      </c>
      <c r="C825" s="169" t="s">
        <v>189</v>
      </c>
      <c r="D825" s="89" t="s">
        <v>1035</v>
      </c>
      <c r="E825" s="180"/>
      <c r="F825" s="62" t="s">
        <v>1036</v>
      </c>
      <c r="G825" s="63" t="n">
        <v>9785000335482</v>
      </c>
      <c r="H825" s="76" t="n">
        <v>84</v>
      </c>
      <c r="I825" s="65" t="n">
        <f aca="false">ROUND((100-$L$4)/100*H825,1)</f>
        <v>42</v>
      </c>
      <c r="J825" s="83" t="s">
        <v>163</v>
      </c>
      <c r="K825" s="181" t="n">
        <v>120</v>
      </c>
      <c r="L825" s="114"/>
      <c r="M825" s="49" t="n">
        <f aca="false">L825*I825</f>
        <v>0</v>
      </c>
      <c r="N825" s="51" t="n">
        <f aca="false">L825*4.6/100</f>
        <v>0</v>
      </c>
      <c r="O825" s="51" t="n">
        <f aca="false">TRUNC(L825/K825,0)*K825</f>
        <v>0</v>
      </c>
      <c r="P825" s="52" t="n">
        <f aca="false">L825-O825</f>
        <v>0</v>
      </c>
      <c r="R825" s="51"/>
    </row>
    <row r="826" s="1" customFormat="true" ht="111.75" hidden="false" customHeight="true" outlineLevel="0" collapsed="false">
      <c r="A826" s="82" t="n">
        <f aca="false">A825+1</f>
        <v>3</v>
      </c>
      <c r="B826" s="75" t="s">
        <v>1033</v>
      </c>
      <c r="C826" s="169" t="s">
        <v>189</v>
      </c>
      <c r="D826" s="89" t="s">
        <v>317</v>
      </c>
      <c r="E826" s="123"/>
      <c r="F826" s="62" t="s">
        <v>123</v>
      </c>
      <c r="G826" s="63" t="n">
        <v>9785912825378</v>
      </c>
      <c r="H826" s="76" t="n">
        <v>84</v>
      </c>
      <c r="I826" s="65" t="n">
        <f aca="false">ROUND((100-$L$4)/100*H826,1)</f>
        <v>42</v>
      </c>
      <c r="J826" s="83" t="s">
        <v>163</v>
      </c>
      <c r="K826" s="181" t="n">
        <v>120</v>
      </c>
      <c r="L826" s="68"/>
      <c r="M826" s="49" t="n">
        <f aca="false">L826*I826</f>
        <v>0</v>
      </c>
      <c r="N826" s="51" t="n">
        <f aca="false">L826*4.6/100</f>
        <v>0</v>
      </c>
      <c r="O826" s="51" t="n">
        <f aca="false">TRUNC(L826/K826,0)*K826</f>
        <v>0</v>
      </c>
      <c r="P826" s="52" t="n">
        <f aca="false">L826-O826</f>
        <v>0</v>
      </c>
      <c r="R826" s="51"/>
    </row>
    <row r="827" s="1" customFormat="true" ht="111.75" hidden="false" customHeight="true" outlineLevel="0" collapsed="false">
      <c r="A827" s="82" t="n">
        <f aca="false">A826+1</f>
        <v>4</v>
      </c>
      <c r="B827" s="75" t="s">
        <v>1033</v>
      </c>
      <c r="C827" s="169" t="s">
        <v>189</v>
      </c>
      <c r="D827" s="89" t="s">
        <v>1037</v>
      </c>
      <c r="E827" s="123"/>
      <c r="F827" s="62" t="s">
        <v>123</v>
      </c>
      <c r="G827" s="63" t="n">
        <v>9785912825385</v>
      </c>
      <c r="H827" s="76" t="n">
        <v>84</v>
      </c>
      <c r="I827" s="65" t="n">
        <f aca="false">ROUND((100-$L$4)/100*H827,1)</f>
        <v>42</v>
      </c>
      <c r="J827" s="83" t="s">
        <v>163</v>
      </c>
      <c r="K827" s="181" t="n">
        <v>120</v>
      </c>
      <c r="L827" s="68"/>
      <c r="M827" s="49" t="n">
        <f aca="false">L827*I827</f>
        <v>0</v>
      </c>
      <c r="N827" s="51" t="n">
        <f aca="false">L827*4.6/100</f>
        <v>0</v>
      </c>
      <c r="O827" s="51" t="n">
        <f aca="false">TRUNC(L827/K827,0)*K827</f>
        <v>0</v>
      </c>
      <c r="P827" s="52" t="n">
        <f aca="false">L827-O827</f>
        <v>0</v>
      </c>
      <c r="R827" s="51"/>
    </row>
    <row r="828" s="1" customFormat="true" ht="111.75" hidden="false" customHeight="true" outlineLevel="0" collapsed="false">
      <c r="A828" s="82" t="n">
        <f aca="false">A827+1</f>
        <v>5</v>
      </c>
      <c r="B828" s="75" t="s">
        <v>1033</v>
      </c>
      <c r="C828" s="169" t="s">
        <v>189</v>
      </c>
      <c r="D828" s="89" t="s">
        <v>546</v>
      </c>
      <c r="E828" s="123"/>
      <c r="F828" s="62" t="s">
        <v>123</v>
      </c>
      <c r="G828" s="63" t="n">
        <v>9785912826696</v>
      </c>
      <c r="H828" s="76" t="n">
        <v>84</v>
      </c>
      <c r="I828" s="65" t="n">
        <f aca="false">ROUND((100-$L$4)/100*H828,1)</f>
        <v>42</v>
      </c>
      <c r="J828" s="83" t="s">
        <v>161</v>
      </c>
      <c r="K828" s="181" t="n">
        <v>100</v>
      </c>
      <c r="L828" s="68"/>
      <c r="M828" s="49" t="n">
        <f aca="false">L828*I828</f>
        <v>0</v>
      </c>
      <c r="N828" s="51" t="n">
        <f aca="false">L828*4.6/100</f>
        <v>0</v>
      </c>
      <c r="O828" s="51" t="n">
        <f aca="false">TRUNC(L828/K828,0)*K828</f>
        <v>0</v>
      </c>
      <c r="P828" s="52" t="n">
        <f aca="false">L828-O828</f>
        <v>0</v>
      </c>
      <c r="R828" s="51"/>
    </row>
    <row r="829" s="1" customFormat="true" ht="111.75" hidden="false" customHeight="true" outlineLevel="0" collapsed="false">
      <c r="A829" s="82" t="n">
        <f aca="false">A828+1</f>
        <v>6</v>
      </c>
      <c r="B829" s="75" t="s">
        <v>1033</v>
      </c>
      <c r="C829" s="169" t="s">
        <v>189</v>
      </c>
      <c r="D829" s="89" t="s">
        <v>1038</v>
      </c>
      <c r="E829" s="61" t="s">
        <v>28</v>
      </c>
      <c r="F829" s="62" t="s">
        <v>128</v>
      </c>
      <c r="G829" s="63" t="n">
        <v>9785000336120</v>
      </c>
      <c r="H829" s="76" t="n">
        <v>84</v>
      </c>
      <c r="I829" s="65" t="n">
        <f aca="false">ROUND((100-$L$4)/100*H829,1)</f>
        <v>42</v>
      </c>
      <c r="J829" s="83" t="s">
        <v>163</v>
      </c>
      <c r="K829" s="181" t="n">
        <v>120</v>
      </c>
      <c r="L829" s="68"/>
      <c r="M829" s="49" t="n">
        <f aca="false">L829*I829</f>
        <v>0</v>
      </c>
      <c r="N829" s="51" t="n">
        <f aca="false">L829*4.6/100</f>
        <v>0</v>
      </c>
      <c r="O829" s="51" t="n">
        <f aca="false">TRUNC(L829/K829,0)*K829</f>
        <v>0</v>
      </c>
      <c r="P829" s="52" t="n">
        <f aca="false">L829-O829</f>
        <v>0</v>
      </c>
      <c r="R829" s="51"/>
    </row>
    <row r="830" s="1" customFormat="true" ht="111.75" hidden="false" customHeight="true" outlineLevel="0" collapsed="false">
      <c r="A830" s="82" t="n">
        <f aca="false">A829+1</f>
        <v>7</v>
      </c>
      <c r="B830" s="75" t="s">
        <v>1033</v>
      </c>
      <c r="C830" s="169" t="s">
        <v>189</v>
      </c>
      <c r="D830" s="89" t="s">
        <v>1039</v>
      </c>
      <c r="E830" s="123"/>
      <c r="F830" s="62" t="s">
        <v>123</v>
      </c>
      <c r="G830" s="63" t="n">
        <v>9785912824463</v>
      </c>
      <c r="H830" s="76" t="n">
        <v>84</v>
      </c>
      <c r="I830" s="65" t="n">
        <f aca="false">ROUND((100-$L$4)/100*H830,1)</f>
        <v>42</v>
      </c>
      <c r="J830" s="83" t="s">
        <v>161</v>
      </c>
      <c r="K830" s="181" t="n">
        <v>100</v>
      </c>
      <c r="L830" s="68"/>
      <c r="M830" s="49" t="n">
        <f aca="false">L830*I830</f>
        <v>0</v>
      </c>
      <c r="N830" s="51" t="n">
        <f aca="false">L830*4.6/100</f>
        <v>0</v>
      </c>
      <c r="O830" s="51" t="n">
        <f aca="false">TRUNC(L830/K830,0)*K830</f>
        <v>0</v>
      </c>
      <c r="P830" s="52" t="n">
        <f aca="false">L830-O830</f>
        <v>0</v>
      </c>
      <c r="R830" s="51"/>
    </row>
    <row r="831" s="1" customFormat="true" ht="111.75" hidden="false" customHeight="true" outlineLevel="0" collapsed="false">
      <c r="A831" s="82" t="n">
        <f aca="false">A830+1</f>
        <v>8</v>
      </c>
      <c r="B831" s="75" t="s">
        <v>1033</v>
      </c>
      <c r="C831" s="169" t="s">
        <v>189</v>
      </c>
      <c r="D831" s="89" t="s">
        <v>1040</v>
      </c>
      <c r="E831" s="156"/>
      <c r="F831" s="62" t="s">
        <v>123</v>
      </c>
      <c r="G831" s="63" t="n">
        <v>9785912824654</v>
      </c>
      <c r="H831" s="76" t="n">
        <v>84</v>
      </c>
      <c r="I831" s="65" t="n">
        <f aca="false">ROUND((100-$L$4)/100*H831,1)</f>
        <v>42</v>
      </c>
      <c r="J831" s="83" t="s">
        <v>155</v>
      </c>
      <c r="K831" s="181" t="n">
        <v>120</v>
      </c>
      <c r="L831" s="114"/>
      <c r="M831" s="49" t="n">
        <f aca="false">L831*I831</f>
        <v>0</v>
      </c>
      <c r="N831" s="51" t="n">
        <f aca="false">L831*4.6/100</f>
        <v>0</v>
      </c>
      <c r="O831" s="51" t="n">
        <f aca="false">TRUNC(L831/K831,0)*K831</f>
        <v>0</v>
      </c>
      <c r="P831" s="52" t="n">
        <f aca="false">L831-O831</f>
        <v>0</v>
      </c>
      <c r="R831" s="51"/>
    </row>
    <row r="832" s="1" customFormat="true" ht="111.75" hidden="false" customHeight="true" outlineLevel="0" collapsed="false">
      <c r="A832" s="82" t="n">
        <f aca="false">A831+1</f>
        <v>9</v>
      </c>
      <c r="B832" s="75"/>
      <c r="C832" s="169" t="s">
        <v>189</v>
      </c>
      <c r="D832" s="89" t="s">
        <v>1041</v>
      </c>
      <c r="E832" s="123"/>
      <c r="F832" s="62" t="s">
        <v>128</v>
      </c>
      <c r="G832" s="63" t="n">
        <v>9785912824470</v>
      </c>
      <c r="H832" s="76" t="n">
        <v>84</v>
      </c>
      <c r="I832" s="65" t="n">
        <f aca="false">ROUND((100-$L$4)/100*H832,1)</f>
        <v>42</v>
      </c>
      <c r="J832" s="83" t="s">
        <v>155</v>
      </c>
      <c r="K832" s="181" t="n">
        <v>120</v>
      </c>
      <c r="L832" s="68"/>
      <c r="M832" s="49" t="n">
        <f aca="false">L832*I832</f>
        <v>0</v>
      </c>
      <c r="N832" s="51" t="n">
        <f aca="false">L832*4.6/100</f>
        <v>0</v>
      </c>
      <c r="O832" s="51" t="n">
        <f aca="false">TRUNC(L832/K832,0)*K832</f>
        <v>0</v>
      </c>
      <c r="P832" s="52" t="n">
        <f aca="false">L832-O832</f>
        <v>0</v>
      </c>
      <c r="R832" s="51"/>
    </row>
    <row r="833" s="1" customFormat="true" ht="111.75" hidden="false" customHeight="true" outlineLevel="0" collapsed="false">
      <c r="A833" s="82" t="n">
        <f aca="false">A832+1</f>
        <v>10</v>
      </c>
      <c r="B833" s="75" t="s">
        <v>1033</v>
      </c>
      <c r="C833" s="187"/>
      <c r="D833" s="89" t="s">
        <v>1042</v>
      </c>
      <c r="E833" s="123"/>
      <c r="F833" s="62" t="s">
        <v>128</v>
      </c>
      <c r="G833" s="63" t="n">
        <v>9785000336144</v>
      </c>
      <c r="H833" s="76" t="n">
        <v>84</v>
      </c>
      <c r="I833" s="65" t="n">
        <f aca="false">ROUND((100-$L$4)/100*H833,1)</f>
        <v>42</v>
      </c>
      <c r="J833" s="83" t="s">
        <v>104</v>
      </c>
      <c r="K833" s="181" t="n">
        <v>120</v>
      </c>
      <c r="L833" s="68"/>
      <c r="M833" s="49" t="n">
        <f aca="false">L833*I833</f>
        <v>0</v>
      </c>
      <c r="N833" s="51" t="n">
        <f aca="false">L833*4.6/100</f>
        <v>0</v>
      </c>
      <c r="O833" s="51" t="n">
        <f aca="false">TRUNC(L833/K833,0)*K833</f>
        <v>0</v>
      </c>
      <c r="P833" s="52" t="n">
        <f aca="false">L833-O833</f>
        <v>0</v>
      </c>
      <c r="R833" s="51"/>
    </row>
    <row r="834" s="1" customFormat="true" ht="111.75" hidden="false" customHeight="true" outlineLevel="0" collapsed="false">
      <c r="A834" s="82" t="n">
        <f aca="false">A833+1</f>
        <v>11</v>
      </c>
      <c r="B834" s="75" t="s">
        <v>1033</v>
      </c>
      <c r="C834" s="187"/>
      <c r="D834" s="89" t="s">
        <v>397</v>
      </c>
      <c r="E834" s="187"/>
      <c r="F834" s="62" t="s">
        <v>128</v>
      </c>
      <c r="G834" s="63" t="n">
        <v>9785912824661</v>
      </c>
      <c r="H834" s="76" t="n">
        <v>84</v>
      </c>
      <c r="I834" s="65" t="n">
        <f aca="false">ROUND((100-$L$4)/100*H834,1)</f>
        <v>42</v>
      </c>
      <c r="J834" s="83" t="s">
        <v>104</v>
      </c>
      <c r="K834" s="181" t="n">
        <v>120</v>
      </c>
      <c r="L834" s="114"/>
      <c r="M834" s="49" t="n">
        <f aca="false">L834*I834</f>
        <v>0</v>
      </c>
      <c r="N834" s="51" t="n">
        <f aca="false">L834*4.6/100</f>
        <v>0</v>
      </c>
      <c r="O834" s="51" t="n">
        <f aca="false">TRUNC(L834/K834,0)*K834</f>
        <v>0</v>
      </c>
      <c r="P834" s="52" t="n">
        <f aca="false">L834-O834</f>
        <v>0</v>
      </c>
      <c r="R834" s="51"/>
    </row>
    <row r="835" s="1" customFormat="true" ht="111.75" hidden="false" customHeight="true" outlineLevel="0" collapsed="false">
      <c r="A835" s="82" t="n">
        <f aca="false">A834+1</f>
        <v>12</v>
      </c>
      <c r="B835" s="75" t="s">
        <v>1033</v>
      </c>
      <c r="C835" s="169" t="s">
        <v>189</v>
      </c>
      <c r="D835" s="89" t="s">
        <v>1043</v>
      </c>
      <c r="E835" s="123"/>
      <c r="F835" s="62" t="s">
        <v>1044</v>
      </c>
      <c r="G835" s="63" t="n">
        <v>9785000336168</v>
      </c>
      <c r="H835" s="76" t="n">
        <v>84</v>
      </c>
      <c r="I835" s="65" t="n">
        <f aca="false">ROUND((100-$L$4)/100*H835,1)</f>
        <v>42</v>
      </c>
      <c r="J835" s="83" t="s">
        <v>163</v>
      </c>
      <c r="K835" s="181" t="n">
        <v>120</v>
      </c>
      <c r="L835" s="68"/>
      <c r="M835" s="49" t="n">
        <f aca="false">L835*I835</f>
        <v>0</v>
      </c>
      <c r="N835" s="51" t="n">
        <f aca="false">L835*4.6/100</f>
        <v>0</v>
      </c>
      <c r="O835" s="51" t="n">
        <f aca="false">TRUNC(L835/K835,0)*K835</f>
        <v>0</v>
      </c>
      <c r="P835" s="52" t="n">
        <f aca="false">L835-O835</f>
        <v>0</v>
      </c>
      <c r="R835" s="51"/>
    </row>
    <row r="836" s="1" customFormat="true" ht="111.75" hidden="false" customHeight="true" outlineLevel="0" collapsed="false">
      <c r="A836" s="82" t="n">
        <f aca="false">A835+1</f>
        <v>13</v>
      </c>
      <c r="B836" s="75"/>
      <c r="C836" s="169" t="s">
        <v>189</v>
      </c>
      <c r="D836" s="89" t="s">
        <v>1045</v>
      </c>
      <c r="E836" s="123"/>
      <c r="F836" s="62" t="s">
        <v>128</v>
      </c>
      <c r="G836" s="63" t="n">
        <v>9785912824456</v>
      </c>
      <c r="H836" s="76" t="n">
        <v>84</v>
      </c>
      <c r="I836" s="65" t="n">
        <f aca="false">ROUND((100-$L$4)/100*H836,1)</f>
        <v>42</v>
      </c>
      <c r="J836" s="83" t="s">
        <v>155</v>
      </c>
      <c r="K836" s="181" t="n">
        <v>120</v>
      </c>
      <c r="L836" s="114"/>
      <c r="M836" s="49" t="n">
        <f aca="false">L836*I836</f>
        <v>0</v>
      </c>
      <c r="N836" s="51" t="n">
        <f aca="false">L836*4.6/100</f>
        <v>0</v>
      </c>
      <c r="O836" s="51" t="n">
        <f aca="false">TRUNC(L836/K836,0)*K836</f>
        <v>0</v>
      </c>
      <c r="P836" s="52" t="n">
        <f aca="false">L836-O836</f>
        <v>0</v>
      </c>
      <c r="R836" s="51"/>
    </row>
    <row r="837" s="1" customFormat="true" ht="111.75" hidden="false" customHeight="true" outlineLevel="0" collapsed="false">
      <c r="A837" s="82" t="n">
        <f aca="false">A836+1</f>
        <v>14</v>
      </c>
      <c r="B837" s="75" t="s">
        <v>1033</v>
      </c>
      <c r="C837" s="187"/>
      <c r="D837" s="89" t="s">
        <v>1046</v>
      </c>
      <c r="E837" s="123"/>
      <c r="F837" s="62" t="s">
        <v>123</v>
      </c>
      <c r="G837" s="63" t="n">
        <v>9785912828386</v>
      </c>
      <c r="H837" s="76" t="n">
        <v>84</v>
      </c>
      <c r="I837" s="65" t="n">
        <f aca="false">ROUND((100-$L$4)/100*H837,1)</f>
        <v>42</v>
      </c>
      <c r="J837" s="83" t="s">
        <v>104</v>
      </c>
      <c r="K837" s="181" t="n">
        <v>120</v>
      </c>
      <c r="L837" s="68"/>
      <c r="M837" s="49" t="n">
        <f aca="false">L837*I837</f>
        <v>0</v>
      </c>
      <c r="N837" s="51" t="n">
        <f aca="false">L837*4.6/100</f>
        <v>0</v>
      </c>
      <c r="O837" s="51" t="n">
        <f aca="false">TRUNC(L837/K837,0)*K837</f>
        <v>0</v>
      </c>
      <c r="P837" s="52" t="n">
        <f aca="false">L837-O837</f>
        <v>0</v>
      </c>
      <c r="R837" s="51"/>
    </row>
    <row r="838" s="1" customFormat="true" ht="111.75" hidden="false" customHeight="true" outlineLevel="0" collapsed="false">
      <c r="A838" s="82" t="n">
        <f aca="false">A837+1</f>
        <v>15</v>
      </c>
      <c r="B838" s="75"/>
      <c r="C838" s="169" t="s">
        <v>189</v>
      </c>
      <c r="D838" s="89" t="s">
        <v>1047</v>
      </c>
      <c r="E838" s="123"/>
      <c r="F838" s="62" t="s">
        <v>128</v>
      </c>
      <c r="G838" s="63" t="n">
        <v>9785912825446</v>
      </c>
      <c r="H838" s="76" t="n">
        <v>84</v>
      </c>
      <c r="I838" s="65" t="n">
        <f aca="false">ROUND((100-$L$4)/100*H838,1)</f>
        <v>42</v>
      </c>
      <c r="J838" s="83" t="s">
        <v>155</v>
      </c>
      <c r="K838" s="181" t="n">
        <v>120</v>
      </c>
      <c r="L838" s="114"/>
      <c r="M838" s="49" t="n">
        <f aca="false">L838*I838</f>
        <v>0</v>
      </c>
      <c r="N838" s="51" t="n">
        <f aca="false">L838*4.6/100</f>
        <v>0</v>
      </c>
      <c r="O838" s="51" t="n">
        <f aca="false">TRUNC(L838/K838,0)*K838</f>
        <v>0</v>
      </c>
      <c r="P838" s="52" t="n">
        <f aca="false">L838-O838</f>
        <v>0</v>
      </c>
      <c r="R838" s="51"/>
    </row>
    <row r="839" s="1" customFormat="true" ht="111.75" hidden="false" customHeight="true" outlineLevel="0" collapsed="false">
      <c r="A839" s="82" t="n">
        <f aca="false">A838+1</f>
        <v>16</v>
      </c>
      <c r="B839" s="75" t="s">
        <v>1033</v>
      </c>
      <c r="C839" s="187"/>
      <c r="D839" s="89" t="s">
        <v>1048</v>
      </c>
      <c r="E839" s="123"/>
      <c r="F839" s="62" t="s">
        <v>1036</v>
      </c>
      <c r="G839" s="63" t="n">
        <v>9785912823381</v>
      </c>
      <c r="H839" s="76" t="n">
        <v>84</v>
      </c>
      <c r="I839" s="65" t="n">
        <f aca="false">ROUND((100-$L$4)/100*H839,1)</f>
        <v>42</v>
      </c>
      <c r="J839" s="83" t="s">
        <v>98</v>
      </c>
      <c r="K839" s="181" t="n">
        <v>100</v>
      </c>
      <c r="L839" s="68"/>
      <c r="M839" s="49" t="n">
        <f aca="false">L839*I839</f>
        <v>0</v>
      </c>
      <c r="N839" s="51" t="n">
        <f aca="false">L839*4.6/100</f>
        <v>0</v>
      </c>
      <c r="O839" s="51" t="n">
        <f aca="false">TRUNC(L839/K839,0)*K839</f>
        <v>0</v>
      </c>
      <c r="P839" s="52" t="n">
        <f aca="false">L839-O839</f>
        <v>0</v>
      </c>
      <c r="R839" s="51"/>
    </row>
    <row r="840" s="1" customFormat="true" ht="111.75" hidden="false" customHeight="true" outlineLevel="0" collapsed="false">
      <c r="A840" s="82" t="n">
        <f aca="false">A839+1</f>
        <v>17</v>
      </c>
      <c r="B840" s="75" t="s">
        <v>1033</v>
      </c>
      <c r="C840" s="169" t="s">
        <v>189</v>
      </c>
      <c r="D840" s="89" t="s">
        <v>1049</v>
      </c>
      <c r="E840" s="123"/>
      <c r="F840" s="62" t="s">
        <v>128</v>
      </c>
      <c r="G840" s="63" t="n">
        <v>9785912825453</v>
      </c>
      <c r="H840" s="76" t="n">
        <v>84</v>
      </c>
      <c r="I840" s="65" t="n">
        <f aca="false">ROUND((100-$L$4)/100*H840,1)</f>
        <v>42</v>
      </c>
      <c r="J840" s="83" t="s">
        <v>161</v>
      </c>
      <c r="K840" s="181" t="n">
        <v>100</v>
      </c>
      <c r="L840" s="68"/>
      <c r="M840" s="49" t="n">
        <f aca="false">L840*I840</f>
        <v>0</v>
      </c>
      <c r="N840" s="51" t="n">
        <f aca="false">L840*4.6/100</f>
        <v>0</v>
      </c>
      <c r="O840" s="51" t="n">
        <f aca="false">TRUNC(L840/K840,0)*K840</f>
        <v>0</v>
      </c>
      <c r="P840" s="52" t="n">
        <f aca="false">L840-O840</f>
        <v>0</v>
      </c>
      <c r="R840" s="51"/>
    </row>
    <row r="841" s="1" customFormat="true" ht="111.75" hidden="false" customHeight="true" outlineLevel="0" collapsed="false">
      <c r="A841" s="82" t="n">
        <f aca="false">A840+1</f>
        <v>18</v>
      </c>
      <c r="B841" s="75" t="s">
        <v>1033</v>
      </c>
      <c r="C841" s="169" t="s">
        <v>189</v>
      </c>
      <c r="D841" s="89" t="s">
        <v>1050</v>
      </c>
      <c r="E841" s="123"/>
      <c r="F841" s="62" t="s">
        <v>1044</v>
      </c>
      <c r="G841" s="63" t="n">
        <v>9785912824678</v>
      </c>
      <c r="H841" s="76" t="n">
        <v>84</v>
      </c>
      <c r="I841" s="65" t="n">
        <f aca="false">ROUND((100-$L$4)/100*H841,1)</f>
        <v>42</v>
      </c>
      <c r="J841" s="83" t="s">
        <v>161</v>
      </c>
      <c r="K841" s="181" t="n">
        <v>100</v>
      </c>
      <c r="L841" s="68"/>
      <c r="M841" s="49" t="n">
        <f aca="false">L841*I841</f>
        <v>0</v>
      </c>
      <c r="N841" s="51" t="n">
        <f aca="false">L841*4.6/100</f>
        <v>0</v>
      </c>
      <c r="O841" s="51" t="n">
        <f aca="false">TRUNC(L841/K841,0)*K841</f>
        <v>0</v>
      </c>
      <c r="P841" s="52" t="n">
        <f aca="false">L841-O841</f>
        <v>0</v>
      </c>
      <c r="R841" s="51"/>
    </row>
    <row r="842" s="1" customFormat="true" ht="111.75" hidden="false" customHeight="true" outlineLevel="0" collapsed="false">
      <c r="A842" s="82" t="n">
        <f aca="false">A841+1</f>
        <v>19</v>
      </c>
      <c r="B842" s="75"/>
      <c r="C842" s="169" t="s">
        <v>189</v>
      </c>
      <c r="D842" s="89" t="s">
        <v>1051</v>
      </c>
      <c r="E842" s="123"/>
      <c r="F842" s="62" t="s">
        <v>128</v>
      </c>
      <c r="G842" s="63" t="n">
        <v>9785912826702</v>
      </c>
      <c r="H842" s="76" t="n">
        <v>84</v>
      </c>
      <c r="I842" s="65" t="n">
        <f aca="false">ROUND((100-$L$4)/100*H842,1)</f>
        <v>42</v>
      </c>
      <c r="J842" s="83" t="s">
        <v>155</v>
      </c>
      <c r="K842" s="181" t="n">
        <v>120</v>
      </c>
      <c r="L842" s="114"/>
      <c r="M842" s="49" t="n">
        <f aca="false">L842*I842</f>
        <v>0</v>
      </c>
      <c r="N842" s="51" t="n">
        <f aca="false">L842*4.6/100</f>
        <v>0</v>
      </c>
      <c r="O842" s="51" t="n">
        <f aca="false">TRUNC(L842/K842,0)*K842</f>
        <v>0</v>
      </c>
      <c r="P842" s="52" t="n">
        <f aca="false">L842-O842</f>
        <v>0</v>
      </c>
      <c r="R842" s="51"/>
    </row>
    <row r="843" s="1" customFormat="true" ht="111.75" hidden="false" customHeight="true" outlineLevel="0" collapsed="false">
      <c r="A843" s="82" t="n">
        <f aca="false">A842+1</f>
        <v>20</v>
      </c>
      <c r="B843" s="75" t="s">
        <v>1033</v>
      </c>
      <c r="C843" s="169" t="s">
        <v>189</v>
      </c>
      <c r="D843" s="89" t="s">
        <v>1052</v>
      </c>
      <c r="E843" s="123"/>
      <c r="F843" s="62" t="s">
        <v>128</v>
      </c>
      <c r="G843" s="63" t="n">
        <v>9785000336151</v>
      </c>
      <c r="H843" s="76" t="n">
        <v>84</v>
      </c>
      <c r="I843" s="65" t="n">
        <f aca="false">ROUND((100-$L$4)/100*H843,1)</f>
        <v>42</v>
      </c>
      <c r="J843" s="83" t="s">
        <v>163</v>
      </c>
      <c r="K843" s="181" t="n">
        <v>120</v>
      </c>
      <c r="L843" s="114"/>
      <c r="M843" s="49" t="n">
        <f aca="false">L843*I843</f>
        <v>0</v>
      </c>
      <c r="N843" s="51" t="n">
        <f aca="false">L843*4.6/100</f>
        <v>0</v>
      </c>
      <c r="O843" s="51" t="n">
        <f aca="false">TRUNC(L843/K843,0)*K843</f>
        <v>0</v>
      </c>
      <c r="P843" s="52" t="n">
        <f aca="false">L843-O843</f>
        <v>0</v>
      </c>
      <c r="R843" s="51"/>
    </row>
    <row r="844" s="1" customFormat="true" ht="111.75" hidden="false" customHeight="true" outlineLevel="0" collapsed="false">
      <c r="A844" s="82" t="n">
        <f aca="false">A843+1</f>
        <v>21</v>
      </c>
      <c r="B844" s="75" t="s">
        <v>1033</v>
      </c>
      <c r="C844" s="187"/>
      <c r="D844" s="89" t="s">
        <v>1053</v>
      </c>
      <c r="E844" s="153"/>
      <c r="F844" s="62" t="s">
        <v>1036</v>
      </c>
      <c r="G844" s="63" t="n">
        <v>9785912822544</v>
      </c>
      <c r="H844" s="76" t="n">
        <v>84</v>
      </c>
      <c r="I844" s="65" t="n">
        <f aca="false">ROUND((100-$L$4)/100*H844,1)</f>
        <v>42</v>
      </c>
      <c r="J844" s="83" t="s">
        <v>104</v>
      </c>
      <c r="K844" s="181" t="n">
        <v>120</v>
      </c>
      <c r="L844" s="114"/>
      <c r="M844" s="49" t="n">
        <f aca="false">L844*I844</f>
        <v>0</v>
      </c>
      <c r="N844" s="51" t="n">
        <f aca="false">L844*4.6/100</f>
        <v>0</v>
      </c>
      <c r="O844" s="51" t="n">
        <f aca="false">TRUNC(L844/K844,0)*K844</f>
        <v>0</v>
      </c>
      <c r="P844" s="52" t="n">
        <f aca="false">L844-O844</f>
        <v>0</v>
      </c>
      <c r="R844" s="51"/>
    </row>
    <row r="845" s="1" customFormat="true" ht="111.75" hidden="false" customHeight="true" outlineLevel="0" collapsed="false">
      <c r="A845" s="82" t="n">
        <f aca="false">A844+1</f>
        <v>22</v>
      </c>
      <c r="B845" s="75" t="s">
        <v>1033</v>
      </c>
      <c r="C845" s="187"/>
      <c r="D845" s="89" t="s">
        <v>1054</v>
      </c>
      <c r="E845" s="123"/>
      <c r="F845" s="62" t="s">
        <v>900</v>
      </c>
      <c r="G845" s="63" t="n">
        <v>9785000336175</v>
      </c>
      <c r="H845" s="76" t="n">
        <v>84</v>
      </c>
      <c r="I845" s="65" t="n">
        <f aca="false">ROUND((100-$L$4)/100*H845,1)</f>
        <v>42</v>
      </c>
      <c r="J845" s="83" t="s">
        <v>104</v>
      </c>
      <c r="K845" s="181" t="n">
        <v>120</v>
      </c>
      <c r="L845" s="114"/>
      <c r="M845" s="49" t="n">
        <f aca="false">L845*I845</f>
        <v>0</v>
      </c>
      <c r="N845" s="51" t="n">
        <f aca="false">L845*4.6/100</f>
        <v>0</v>
      </c>
      <c r="O845" s="51" t="n">
        <f aca="false">TRUNC(L845/K845,0)*K845</f>
        <v>0</v>
      </c>
      <c r="P845" s="52" t="n">
        <f aca="false">L845-O845</f>
        <v>0</v>
      </c>
      <c r="R845" s="51"/>
    </row>
    <row r="846" s="1" customFormat="true" ht="111.75" hidden="false" customHeight="true" outlineLevel="0" collapsed="false">
      <c r="A846" s="82" t="n">
        <f aca="false">A845+1</f>
        <v>23</v>
      </c>
      <c r="B846" s="75" t="s">
        <v>1033</v>
      </c>
      <c r="C846" s="169" t="s">
        <v>189</v>
      </c>
      <c r="D846" s="89" t="s">
        <v>1055</v>
      </c>
      <c r="E846" s="153"/>
      <c r="F846" s="62" t="s">
        <v>123</v>
      </c>
      <c r="G846" s="63" t="s">
        <v>1056</v>
      </c>
      <c r="H846" s="76" t="n">
        <v>84</v>
      </c>
      <c r="I846" s="65" t="n">
        <f aca="false">ROUND((100-$L$4)/100*H846,1)</f>
        <v>42</v>
      </c>
      <c r="J846" s="83" t="s">
        <v>155</v>
      </c>
      <c r="K846" s="181" t="n">
        <v>120</v>
      </c>
      <c r="L846" s="114"/>
      <c r="M846" s="49" t="n">
        <f aca="false">L846*I846</f>
        <v>0</v>
      </c>
      <c r="N846" s="51" t="n">
        <f aca="false">L846*4.6/100</f>
        <v>0</v>
      </c>
      <c r="O846" s="51" t="n">
        <f aca="false">TRUNC(L846/K846,0)*K846</f>
        <v>0</v>
      </c>
      <c r="P846" s="52" t="n">
        <f aca="false">L846-O846</f>
        <v>0</v>
      </c>
      <c r="R846" s="51"/>
    </row>
    <row r="847" s="1" customFormat="true" ht="111.75" hidden="false" customHeight="true" outlineLevel="0" collapsed="false">
      <c r="A847" s="82" t="n">
        <f aca="false">A846+1</f>
        <v>24</v>
      </c>
      <c r="B847" s="75"/>
      <c r="C847" s="169"/>
      <c r="D847" s="89" t="s">
        <v>323</v>
      </c>
      <c r="E847" s="153"/>
      <c r="F847" s="62" t="s">
        <v>128</v>
      </c>
      <c r="G847" s="63" t="n">
        <v>9785912826443</v>
      </c>
      <c r="H847" s="76" t="n">
        <v>84</v>
      </c>
      <c r="I847" s="65" t="n">
        <f aca="false">ROUND((100-$L$4)/100*H847,1)</f>
        <v>42</v>
      </c>
      <c r="J847" s="83" t="s">
        <v>161</v>
      </c>
      <c r="K847" s="181" t="n">
        <v>100</v>
      </c>
      <c r="L847" s="114"/>
      <c r="M847" s="49" t="n">
        <f aca="false">L847*I847</f>
        <v>0</v>
      </c>
      <c r="N847" s="51" t="n">
        <f aca="false">L847*4.6/100</f>
        <v>0</v>
      </c>
      <c r="O847" s="51" t="n">
        <f aca="false">TRUNC(L847/K847,0)*K847</f>
        <v>0</v>
      </c>
      <c r="P847" s="52" t="n">
        <f aca="false">L847-O847</f>
        <v>0</v>
      </c>
      <c r="R847" s="51"/>
    </row>
    <row r="848" s="1" customFormat="true" ht="111.75" hidden="false" customHeight="true" outlineLevel="0" collapsed="false">
      <c r="A848" s="82" t="n">
        <f aca="false">A847+1</f>
        <v>25</v>
      </c>
      <c r="B848" s="75"/>
      <c r="C848" s="169" t="s">
        <v>189</v>
      </c>
      <c r="D848" s="89" t="s">
        <v>894</v>
      </c>
      <c r="E848" s="153"/>
      <c r="F848" s="62" t="s">
        <v>128</v>
      </c>
      <c r="G848" s="63" t="n">
        <v>9785912825484</v>
      </c>
      <c r="H848" s="76" t="n">
        <v>84</v>
      </c>
      <c r="I848" s="65" t="n">
        <f aca="false">ROUND((100-$L$4)/100*H848,1)</f>
        <v>42</v>
      </c>
      <c r="J848" s="83" t="s">
        <v>155</v>
      </c>
      <c r="K848" s="181" t="n">
        <v>120</v>
      </c>
      <c r="L848" s="114"/>
      <c r="M848" s="49" t="n">
        <f aca="false">L848*I848</f>
        <v>0</v>
      </c>
      <c r="N848" s="51" t="n">
        <f aca="false">L848*4.6/100</f>
        <v>0</v>
      </c>
      <c r="O848" s="51" t="n">
        <f aca="false">TRUNC(L848/K848,0)*K848</f>
        <v>0</v>
      </c>
      <c r="P848" s="52" t="n">
        <f aca="false">L848-O848</f>
        <v>0</v>
      </c>
      <c r="R848" s="51"/>
    </row>
    <row r="849" s="1" customFormat="true" ht="111.75" hidden="false" customHeight="true" outlineLevel="0" collapsed="false">
      <c r="A849" s="82" t="n">
        <f aca="false">A848+1</f>
        <v>26</v>
      </c>
      <c r="B849" s="75" t="s">
        <v>1033</v>
      </c>
      <c r="C849" s="169" t="s">
        <v>189</v>
      </c>
      <c r="D849" s="89" t="s">
        <v>1057</v>
      </c>
      <c r="E849" s="153"/>
      <c r="F849" s="62" t="s">
        <v>128</v>
      </c>
      <c r="G849" s="63" t="n">
        <v>9785912824494</v>
      </c>
      <c r="H849" s="76" t="n">
        <v>84</v>
      </c>
      <c r="I849" s="65" t="n">
        <f aca="false">ROUND((100-$L$4)/100*H849,1)</f>
        <v>42</v>
      </c>
      <c r="J849" s="83" t="s">
        <v>161</v>
      </c>
      <c r="K849" s="181" t="n">
        <v>100</v>
      </c>
      <c r="L849" s="114"/>
      <c r="M849" s="49" t="n">
        <f aca="false">L849*I849</f>
        <v>0</v>
      </c>
      <c r="N849" s="51" t="n">
        <f aca="false">L849*4.6/100</f>
        <v>0</v>
      </c>
      <c r="O849" s="51" t="n">
        <f aca="false">TRUNC(L849/K849,0)*K849</f>
        <v>0</v>
      </c>
      <c r="P849" s="52" t="n">
        <f aca="false">L849-O849</f>
        <v>0</v>
      </c>
      <c r="R849" s="51"/>
    </row>
    <row r="850" s="1" customFormat="true" ht="41.25" hidden="false" customHeight="true" outlineLevel="0" collapsed="false">
      <c r="A850" s="71" t="s">
        <v>134</v>
      </c>
      <c r="B850" s="71"/>
      <c r="C850" s="71"/>
      <c r="D850" s="71"/>
      <c r="E850" s="72"/>
      <c r="F850" s="55" t="s">
        <v>135</v>
      </c>
      <c r="G850" s="55"/>
      <c r="H850" s="55"/>
      <c r="I850" s="55"/>
      <c r="J850" s="55"/>
      <c r="K850" s="55"/>
      <c r="L850" s="186"/>
      <c r="M850" s="49"/>
      <c r="N850" s="51"/>
      <c r="O850" s="51"/>
      <c r="P850" s="52"/>
      <c r="R850" s="51"/>
    </row>
    <row r="851" s="1" customFormat="true" ht="111.75" hidden="false" customHeight="true" outlineLevel="0" collapsed="false">
      <c r="A851" s="82" t="n">
        <v>1</v>
      </c>
      <c r="B851" s="75" t="s">
        <v>136</v>
      </c>
      <c r="C851" s="178"/>
      <c r="D851" s="89" t="s">
        <v>1058</v>
      </c>
      <c r="E851" s="123"/>
      <c r="F851" s="62" t="s">
        <v>138</v>
      </c>
      <c r="G851" s="63" t="n">
        <v>9785912825941</v>
      </c>
      <c r="H851" s="64" t="n">
        <v>72</v>
      </c>
      <c r="I851" s="65" t="n">
        <f aca="false">ROUND((100-$L$4)/100*H851,1)</f>
        <v>36</v>
      </c>
      <c r="J851" s="83"/>
      <c r="K851" s="181" t="s">
        <v>110</v>
      </c>
      <c r="L851" s="114"/>
      <c r="M851" s="49" t="n">
        <f aca="false">L851*I851</f>
        <v>0</v>
      </c>
      <c r="N851" s="51" t="n">
        <f aca="false">L851*4.6/80</f>
        <v>0</v>
      </c>
      <c r="O851" s="51" t="e">
        <f aca="false">TRUNC(L851/K851,0)*K851</f>
        <v>#VALUE!</v>
      </c>
      <c r="P851" s="52" t="e">
        <f aca="false">L851-O851</f>
        <v>#VALUE!</v>
      </c>
      <c r="R851" s="51"/>
    </row>
    <row r="852" s="1" customFormat="true" ht="111.75" hidden="false" customHeight="true" outlineLevel="0" collapsed="false">
      <c r="A852" s="82" t="n">
        <f aca="false">A851+1</f>
        <v>2</v>
      </c>
      <c r="B852" s="75" t="s">
        <v>136</v>
      </c>
      <c r="C852" s="178"/>
      <c r="D852" s="89" t="s">
        <v>1059</v>
      </c>
      <c r="E852" s="156"/>
      <c r="F852" s="62" t="s">
        <v>138</v>
      </c>
      <c r="G852" s="63" t="n">
        <v>9785912825927</v>
      </c>
      <c r="H852" s="64" t="n">
        <v>72</v>
      </c>
      <c r="I852" s="65" t="n">
        <f aca="false">ROUND((100-$L$4)/100*H852,1)</f>
        <v>36</v>
      </c>
      <c r="J852" s="83"/>
      <c r="K852" s="181" t="s">
        <v>110</v>
      </c>
      <c r="L852" s="114"/>
      <c r="M852" s="49" t="n">
        <f aca="false">L852*I852</f>
        <v>0</v>
      </c>
      <c r="N852" s="51" t="n">
        <f aca="false">L852*4.6/80</f>
        <v>0</v>
      </c>
      <c r="O852" s="51" t="e">
        <f aca="false">TRUNC(L852/K852,0)*K852</f>
        <v>#VALUE!</v>
      </c>
      <c r="P852" s="52" t="e">
        <f aca="false">L852-O852</f>
        <v>#VALUE!</v>
      </c>
      <c r="R852" s="51"/>
    </row>
    <row r="853" s="1" customFormat="true" ht="59.25" hidden="false" customHeight="true" outlineLevel="0" collapsed="false">
      <c r="A853" s="71" t="s">
        <v>105</v>
      </c>
      <c r="B853" s="71"/>
      <c r="C853" s="71"/>
      <c r="D853" s="71"/>
      <c r="E853" s="72"/>
      <c r="F853" s="55" t="s">
        <v>1060</v>
      </c>
      <c r="G853" s="55"/>
      <c r="H853" s="55"/>
      <c r="I853" s="55"/>
      <c r="J853" s="55"/>
      <c r="K853" s="55"/>
      <c r="L853" s="186"/>
      <c r="M853" s="49"/>
      <c r="N853" s="51"/>
      <c r="O853" s="51"/>
      <c r="P853" s="52"/>
      <c r="R853" s="51"/>
    </row>
    <row r="854" s="1" customFormat="true" ht="111.75" hidden="false" customHeight="true" outlineLevel="0" collapsed="false">
      <c r="A854" s="82" t="n">
        <v>1</v>
      </c>
      <c r="B854" s="75" t="s">
        <v>107</v>
      </c>
      <c r="C854" s="148"/>
      <c r="D854" s="89" t="s">
        <v>980</v>
      </c>
      <c r="E854" s="123"/>
      <c r="F854" s="62" t="s">
        <v>112</v>
      </c>
      <c r="G854" s="63" t="n">
        <v>9785912827051</v>
      </c>
      <c r="H854" s="64" t="n">
        <v>73.6</v>
      </c>
      <c r="I854" s="65" t="n">
        <f aca="false">ROUND((100-$L$4)/100*H854,1)</f>
        <v>36.8</v>
      </c>
      <c r="J854" s="83" t="s">
        <v>98</v>
      </c>
      <c r="K854" s="294" t="s">
        <v>110</v>
      </c>
      <c r="L854" s="68"/>
      <c r="M854" s="49" t="n">
        <f aca="false">I854*L854</f>
        <v>0</v>
      </c>
      <c r="N854" s="51" t="n">
        <f aca="false">L854*3.92/80</f>
        <v>0</v>
      </c>
      <c r="O854" s="51" t="e">
        <f aca="false">TRUNC(L854/K854,0)*K854</f>
        <v>#VALUE!</v>
      </c>
      <c r="P854" s="52" t="e">
        <f aca="false">L854-O854</f>
        <v>#VALUE!</v>
      </c>
      <c r="R854" s="51"/>
    </row>
    <row r="855" s="1" customFormat="true" ht="111.75" hidden="false" customHeight="true" outlineLevel="0" collapsed="false">
      <c r="A855" s="82" t="n">
        <f aca="false">A854+1</f>
        <v>2</v>
      </c>
      <c r="B855" s="75" t="s">
        <v>107</v>
      </c>
      <c r="C855" s="148"/>
      <c r="D855" s="89" t="s">
        <v>1061</v>
      </c>
      <c r="E855" s="155"/>
      <c r="F855" s="199" t="s">
        <v>112</v>
      </c>
      <c r="G855" s="63" t="n">
        <v>9785000334881</v>
      </c>
      <c r="H855" s="64" t="n">
        <v>73.6</v>
      </c>
      <c r="I855" s="65" t="n">
        <f aca="false">ROUND((100-$L$4)/100*H855,1)</f>
        <v>36.8</v>
      </c>
      <c r="J855" s="83"/>
      <c r="K855" s="294" t="s">
        <v>118</v>
      </c>
      <c r="L855" s="114"/>
      <c r="M855" s="49" t="n">
        <f aca="false">I855*L855</f>
        <v>0</v>
      </c>
      <c r="N855" s="51" t="n">
        <f aca="false">L855*3.92/80</f>
        <v>0</v>
      </c>
      <c r="O855" s="51" t="e">
        <f aca="false">TRUNC(L1796/K1796,0)*K1796</f>
        <v>#DIV/0!</v>
      </c>
      <c r="P855" s="52" t="e">
        <f aca="false">L1796-O855</f>
        <v>#DIV/0!</v>
      </c>
      <c r="R855" s="51"/>
    </row>
    <row r="856" s="1" customFormat="true" ht="111.75" hidden="false" customHeight="true" outlineLevel="0" collapsed="false">
      <c r="A856" s="82" t="n">
        <f aca="false">A855+1</f>
        <v>3</v>
      </c>
      <c r="B856" s="75" t="s">
        <v>107</v>
      </c>
      <c r="C856" s="148"/>
      <c r="D856" s="89" t="s">
        <v>1062</v>
      </c>
      <c r="E856" s="155"/>
      <c r="F856" s="62" t="s">
        <v>112</v>
      </c>
      <c r="G856" s="63" t="n">
        <v>9785912828539</v>
      </c>
      <c r="H856" s="64" t="n">
        <v>73.6</v>
      </c>
      <c r="I856" s="65" t="n">
        <f aca="false">ROUND((100-$L$4)/100*H856,1)</f>
        <v>36.8</v>
      </c>
      <c r="J856" s="83" t="s">
        <v>98</v>
      </c>
      <c r="K856" s="294" t="s">
        <v>113</v>
      </c>
      <c r="L856" s="114"/>
      <c r="M856" s="49" t="n">
        <f aca="false">I856*L856</f>
        <v>0</v>
      </c>
      <c r="N856" s="51" t="n">
        <f aca="false">L59*3.92/80</f>
        <v>0</v>
      </c>
      <c r="O856" s="51" t="e">
        <f aca="false">TRUNC(L59/K59,0)*K59</f>
        <v>#VALUE!</v>
      </c>
      <c r="P856" s="52" t="e">
        <f aca="false">L59-O856</f>
        <v>#VALUE!</v>
      </c>
      <c r="R856" s="51"/>
    </row>
    <row r="857" s="1" customFormat="true" ht="111.75" hidden="false" customHeight="true" outlineLevel="0" collapsed="false">
      <c r="A857" s="82" t="n">
        <f aca="false">A856+1</f>
        <v>4</v>
      </c>
      <c r="B857" s="75" t="s">
        <v>107</v>
      </c>
      <c r="C857" s="148"/>
      <c r="D857" s="89" t="s">
        <v>1063</v>
      </c>
      <c r="E857" s="123"/>
      <c r="F857" s="62" t="s">
        <v>112</v>
      </c>
      <c r="G857" s="63" t="n">
        <v>9785000334614</v>
      </c>
      <c r="H857" s="64" t="n">
        <v>73.6</v>
      </c>
      <c r="I857" s="65" t="n">
        <f aca="false">ROUND((100-$L$4)/100*H857,1)</f>
        <v>36.8</v>
      </c>
      <c r="J857" s="83" t="s">
        <v>98</v>
      </c>
      <c r="K857" s="294" t="s">
        <v>113</v>
      </c>
      <c r="L857" s="68"/>
      <c r="M857" s="49" t="n">
        <f aca="false">I857*L857</f>
        <v>0</v>
      </c>
      <c r="N857" s="51" t="n">
        <f aca="false">L857*3.92/80</f>
        <v>0</v>
      </c>
      <c r="O857" s="51" t="e">
        <f aca="false">TRUNC(L857/K857,0)*K857</f>
        <v>#VALUE!</v>
      </c>
      <c r="P857" s="52" t="e">
        <f aca="false">L857-O857</f>
        <v>#VALUE!</v>
      </c>
      <c r="R857" s="51"/>
    </row>
    <row r="858" s="1" customFormat="true" ht="111.75" hidden="false" customHeight="true" outlineLevel="0" collapsed="false">
      <c r="A858" s="82" t="n">
        <f aca="false">A60+1</f>
        <v>3</v>
      </c>
      <c r="B858" s="75" t="s">
        <v>107</v>
      </c>
      <c r="C858" s="148"/>
      <c r="D858" s="89" t="s">
        <v>1064</v>
      </c>
      <c r="E858" s="123"/>
      <c r="F858" s="62" t="s">
        <v>112</v>
      </c>
      <c r="G858" s="63" t="n">
        <v>9785912827105</v>
      </c>
      <c r="H858" s="64" t="n">
        <v>73.6</v>
      </c>
      <c r="I858" s="65" t="n">
        <f aca="false">ROUND((100-$L$4)/100*H858,1)</f>
        <v>36.8</v>
      </c>
      <c r="J858" s="83" t="s">
        <v>98</v>
      </c>
      <c r="K858" s="294" t="s">
        <v>110</v>
      </c>
      <c r="L858" s="68"/>
      <c r="M858" s="49" t="n">
        <f aca="false">I858*L858</f>
        <v>0</v>
      </c>
      <c r="N858" s="51" t="n">
        <f aca="false">L858*3.92/80</f>
        <v>0</v>
      </c>
      <c r="O858" s="51" t="e">
        <f aca="false">TRUNC(L858/K858,0)*K858</f>
        <v>#VALUE!</v>
      </c>
      <c r="P858" s="52" t="e">
        <f aca="false">L858-O858</f>
        <v>#VALUE!</v>
      </c>
      <c r="R858" s="51"/>
    </row>
    <row r="859" s="1" customFormat="true" ht="111.75" hidden="false" customHeight="true" outlineLevel="0" collapsed="false">
      <c r="A859" s="82" t="n">
        <f aca="false">A858+1</f>
        <v>4</v>
      </c>
      <c r="B859" s="75"/>
      <c r="C859" s="148"/>
      <c r="D859" s="89" t="s">
        <v>1065</v>
      </c>
      <c r="E859" s="123"/>
      <c r="F859" s="62" t="s">
        <v>112</v>
      </c>
      <c r="G859" s="63" t="n">
        <v>9785912828607</v>
      </c>
      <c r="H859" s="64" t="n">
        <v>73.6</v>
      </c>
      <c r="I859" s="65" t="n">
        <f aca="false">ROUND((100-$L$4)/100*H859,1)</f>
        <v>36.8</v>
      </c>
      <c r="J859" s="83"/>
      <c r="K859" s="294" t="s">
        <v>118</v>
      </c>
      <c r="L859" s="68"/>
      <c r="M859" s="49" t="n">
        <f aca="false">I859*L859</f>
        <v>0</v>
      </c>
      <c r="N859" s="51" t="n">
        <f aca="false">L61*3.92/80</f>
        <v>0</v>
      </c>
      <c r="O859" s="51" t="e">
        <f aca="false">TRUNC(L61/K61,0)*K61</f>
        <v>#VALUE!</v>
      </c>
      <c r="P859" s="52" t="e">
        <f aca="false">L61-O859</f>
        <v>#VALUE!</v>
      </c>
      <c r="R859" s="51"/>
    </row>
    <row r="860" s="1" customFormat="true" ht="111.75" hidden="false" customHeight="true" outlineLevel="0" collapsed="false">
      <c r="A860" s="82" t="n">
        <f aca="false">A859+1</f>
        <v>5</v>
      </c>
      <c r="B860" s="75"/>
      <c r="C860" s="148"/>
      <c r="D860" s="89" t="s">
        <v>1066</v>
      </c>
      <c r="E860" s="123"/>
      <c r="F860" s="62" t="s">
        <v>112</v>
      </c>
      <c r="G860" s="63" t="n">
        <v>9785912827037</v>
      </c>
      <c r="H860" s="64" t="n">
        <v>73.6</v>
      </c>
      <c r="I860" s="65" t="n">
        <f aca="false">ROUND((100-$L$4)/100*H860,1)</f>
        <v>36.8</v>
      </c>
      <c r="J860" s="83" t="s">
        <v>98</v>
      </c>
      <c r="K860" s="294" t="s">
        <v>110</v>
      </c>
      <c r="L860" s="68"/>
      <c r="M860" s="49" t="n">
        <f aca="false">I860*L860</f>
        <v>0</v>
      </c>
      <c r="N860" s="51" t="n">
        <f aca="false">L860*3.92/80</f>
        <v>0</v>
      </c>
      <c r="O860" s="51" t="e">
        <f aca="false">TRUNC(L860/K860,0)*K860</f>
        <v>#VALUE!</v>
      </c>
      <c r="P860" s="52" t="e">
        <f aca="false">L860-O860</f>
        <v>#VALUE!</v>
      </c>
      <c r="R860" s="51"/>
    </row>
    <row r="861" s="1" customFormat="true" ht="111.75" hidden="false" customHeight="true" outlineLevel="0" collapsed="false">
      <c r="A861" s="82" t="n">
        <f aca="false">A860+1</f>
        <v>6</v>
      </c>
      <c r="B861" s="75"/>
      <c r="C861" s="148"/>
      <c r="D861" s="89" t="s">
        <v>1067</v>
      </c>
      <c r="E861" s="123"/>
      <c r="F861" s="62" t="s">
        <v>112</v>
      </c>
      <c r="G861" s="63" t="n">
        <v>9785912826993</v>
      </c>
      <c r="H861" s="64" t="n">
        <v>73.6</v>
      </c>
      <c r="I861" s="65" t="n">
        <f aca="false">ROUND((100-$L$4)/100*H861,1)</f>
        <v>36.8</v>
      </c>
      <c r="J861" s="83" t="s">
        <v>98</v>
      </c>
      <c r="K861" s="294" t="s">
        <v>110</v>
      </c>
      <c r="L861" s="68"/>
      <c r="M861" s="49" t="n">
        <f aca="false">I861*L861</f>
        <v>0</v>
      </c>
      <c r="N861" s="51" t="n">
        <f aca="false">L861*3.92/80</f>
        <v>0</v>
      </c>
      <c r="O861" s="51" t="e">
        <f aca="false">TRUNC(L861/K861,0)*K861</f>
        <v>#VALUE!</v>
      </c>
      <c r="P861" s="52" t="e">
        <f aca="false">L861-O861</f>
        <v>#VALUE!</v>
      </c>
      <c r="R861" s="51"/>
    </row>
    <row r="862" s="1" customFormat="true" ht="60" hidden="false" customHeight="true" outlineLevel="0" collapsed="false">
      <c r="A862" s="71" t="s">
        <v>1068</v>
      </c>
      <c r="B862" s="71"/>
      <c r="C862" s="71"/>
      <c r="D862" s="71"/>
      <c r="E862" s="184"/>
      <c r="F862" s="55" t="s">
        <v>1069</v>
      </c>
      <c r="G862" s="55"/>
      <c r="H862" s="55"/>
      <c r="I862" s="55"/>
      <c r="J862" s="55"/>
      <c r="K862" s="55"/>
      <c r="L862" s="186"/>
      <c r="M862" s="49"/>
      <c r="N862" s="51"/>
      <c r="O862" s="51"/>
      <c r="P862" s="52"/>
      <c r="R862" s="51"/>
    </row>
    <row r="863" s="1" customFormat="true" ht="111.75" hidden="false" customHeight="true" outlineLevel="0" collapsed="false">
      <c r="A863" s="82" t="n">
        <v>1</v>
      </c>
      <c r="B863" s="75" t="s">
        <v>1070</v>
      </c>
      <c r="C863" s="148"/>
      <c r="D863" s="89" t="s">
        <v>1071</v>
      </c>
      <c r="E863" s="155"/>
      <c r="F863" s="295"/>
      <c r="G863" s="63" t="n">
        <v>9785912827907</v>
      </c>
      <c r="H863" s="64" t="n">
        <v>40.6</v>
      </c>
      <c r="I863" s="65" t="n">
        <f aca="false">ROUND((100-$L$4)/100*H863,1)</f>
        <v>20.3</v>
      </c>
      <c r="J863" s="83"/>
      <c r="K863" s="67" t="n">
        <v>120</v>
      </c>
      <c r="L863" s="114"/>
      <c r="M863" s="49" t="n">
        <f aca="false">I863*L863</f>
        <v>0</v>
      </c>
      <c r="N863" s="51" t="n">
        <f aca="false">L863*4.32/120</f>
        <v>0</v>
      </c>
      <c r="O863" s="51"/>
      <c r="P863" s="52"/>
      <c r="R863" s="51"/>
    </row>
    <row r="864" s="1" customFormat="true" ht="111.75" hidden="false" customHeight="true" outlineLevel="0" collapsed="false">
      <c r="A864" s="82" t="n">
        <f aca="false">A863+1</f>
        <v>2</v>
      </c>
      <c r="B864" s="75" t="s">
        <v>1070</v>
      </c>
      <c r="C864" s="148"/>
      <c r="D864" s="89" t="s">
        <v>1072</v>
      </c>
      <c r="E864" s="155"/>
      <c r="F864" s="295"/>
      <c r="G864" s="63" t="n">
        <v>9785912827969</v>
      </c>
      <c r="H864" s="64" t="n">
        <v>40.6</v>
      </c>
      <c r="I864" s="65" t="n">
        <f aca="false">ROUND((100-$L$4)/100*H864,1)</f>
        <v>20.3</v>
      </c>
      <c r="J864" s="83"/>
      <c r="K864" s="67" t="n">
        <v>120</v>
      </c>
      <c r="L864" s="114"/>
      <c r="M864" s="49" t="n">
        <f aca="false">I864*L864</f>
        <v>0</v>
      </c>
      <c r="N864" s="51" t="n">
        <f aca="false">L864*4.32/120</f>
        <v>0</v>
      </c>
      <c r="O864" s="51" t="n">
        <f aca="false">TRUNC(L864/K864,0)*K864</f>
        <v>0</v>
      </c>
      <c r="P864" s="52" t="n">
        <f aca="false">L864-O864</f>
        <v>0</v>
      </c>
      <c r="R864" s="51"/>
    </row>
    <row r="865" s="1" customFormat="true" ht="111.75" hidden="false" customHeight="true" outlineLevel="0" collapsed="false">
      <c r="A865" s="82" t="n">
        <f aca="false">A864+1</f>
        <v>3</v>
      </c>
      <c r="B865" s="75" t="s">
        <v>1070</v>
      </c>
      <c r="C865" s="148"/>
      <c r="D865" s="89" t="s">
        <v>1073</v>
      </c>
      <c r="E865" s="155"/>
      <c r="F865" s="295"/>
      <c r="G865" s="63" t="n">
        <v>9785912827853</v>
      </c>
      <c r="H865" s="64" t="n">
        <v>40.6</v>
      </c>
      <c r="I865" s="65" t="n">
        <f aca="false">ROUND((100-$L$4)/100*H865,1)</f>
        <v>20.3</v>
      </c>
      <c r="J865" s="83"/>
      <c r="K865" s="67" t="n">
        <v>120</v>
      </c>
      <c r="L865" s="114"/>
      <c r="M865" s="49" t="n">
        <f aca="false">I865*L865</f>
        <v>0</v>
      </c>
      <c r="N865" s="51" t="n">
        <f aca="false">L865*4.32/120</f>
        <v>0</v>
      </c>
      <c r="O865" s="51" t="n">
        <f aca="false">TRUNC(L865/K865,0)*K865</f>
        <v>0</v>
      </c>
      <c r="P865" s="52" t="n">
        <f aca="false">L865-O865</f>
        <v>0</v>
      </c>
      <c r="R865" s="51"/>
    </row>
    <row r="866" s="1" customFormat="true" ht="45.75" hidden="false" customHeight="true" outlineLevel="0" collapsed="false">
      <c r="A866" s="71" t="s">
        <v>120</v>
      </c>
      <c r="B866" s="71"/>
      <c r="C866" s="71"/>
      <c r="D866" s="71"/>
      <c r="E866" s="184"/>
      <c r="F866" s="55" t="s">
        <v>1074</v>
      </c>
      <c r="G866" s="55"/>
      <c r="H866" s="55"/>
      <c r="I866" s="55"/>
      <c r="J866" s="55"/>
      <c r="K866" s="55"/>
      <c r="L866" s="114"/>
      <c r="M866" s="49"/>
      <c r="N866" s="51"/>
      <c r="O866" s="51"/>
      <c r="P866" s="52"/>
      <c r="R866" s="51"/>
    </row>
    <row r="867" s="1" customFormat="true" ht="111.75" hidden="false" customHeight="true" outlineLevel="0" collapsed="false">
      <c r="A867" s="296" t="n">
        <v>1</v>
      </c>
      <c r="B867" s="88" t="s">
        <v>1075</v>
      </c>
      <c r="C867" s="148"/>
      <c r="D867" s="60" t="s">
        <v>190</v>
      </c>
      <c r="E867" s="123"/>
      <c r="F867" s="62" t="s">
        <v>1076</v>
      </c>
      <c r="G867" s="174" t="n">
        <v>9785912825286</v>
      </c>
      <c r="H867" s="76" t="n">
        <v>60</v>
      </c>
      <c r="I867" s="65" t="n">
        <f aca="false">ROUND((100-$L$4)/100*H867,1)</f>
        <v>30</v>
      </c>
      <c r="J867" s="83" t="s">
        <v>98</v>
      </c>
      <c r="K867" s="294" t="s">
        <v>124</v>
      </c>
      <c r="L867" s="114"/>
      <c r="M867" s="49" t="n">
        <f aca="false">I867*L867</f>
        <v>0</v>
      </c>
      <c r="N867" s="51" t="n">
        <f aca="false">L867*4.2/100</f>
        <v>0</v>
      </c>
      <c r="O867" s="51" t="e">
        <f aca="false">TRUNC(L867/K867,0)*K867</f>
        <v>#VALUE!</v>
      </c>
      <c r="P867" s="52" t="e">
        <f aca="false">L867-O867</f>
        <v>#VALUE!</v>
      </c>
      <c r="R867" s="51"/>
    </row>
    <row r="868" s="1" customFormat="true" ht="111.75" hidden="false" customHeight="true" outlineLevel="0" collapsed="false">
      <c r="A868" s="57" t="n">
        <f aca="false">A867+1</f>
        <v>2</v>
      </c>
      <c r="B868" s="75" t="s">
        <v>1075</v>
      </c>
      <c r="C868" s="148"/>
      <c r="D868" s="60" t="s">
        <v>892</v>
      </c>
      <c r="E868" s="123"/>
      <c r="F868" s="62" t="s">
        <v>90</v>
      </c>
      <c r="G868" s="63" t="n">
        <v>9785000335628</v>
      </c>
      <c r="H868" s="76" t="n">
        <v>60</v>
      </c>
      <c r="I868" s="65" t="n">
        <f aca="false">ROUND((100-$L$4)/100*H868,1)</f>
        <v>30</v>
      </c>
      <c r="J868" s="83" t="s">
        <v>98</v>
      </c>
      <c r="K868" s="181" t="s">
        <v>124</v>
      </c>
      <c r="L868" s="114"/>
      <c r="M868" s="49" t="n">
        <f aca="false">I868*L868</f>
        <v>0</v>
      </c>
      <c r="N868" s="51" t="n">
        <f aca="false">L868*4.2/100</f>
        <v>0</v>
      </c>
      <c r="O868" s="51" t="e">
        <f aca="false">TRUNC(L1837/K1837,0)*K1837</f>
        <v>#DIV/0!</v>
      </c>
      <c r="P868" s="52" t="e">
        <f aca="false">L1837-O868</f>
        <v>#DIV/0!</v>
      </c>
      <c r="R868" s="51"/>
    </row>
    <row r="869" s="1" customFormat="true" ht="111.75" hidden="false" customHeight="true" outlineLevel="0" collapsed="false">
      <c r="A869" s="296" t="n">
        <f aca="false">A868+1</f>
        <v>3</v>
      </c>
      <c r="B869" s="88"/>
      <c r="C869" s="148"/>
      <c r="D869" s="60" t="s">
        <v>1077</v>
      </c>
      <c r="E869" s="123"/>
      <c r="F869" s="62" t="s">
        <v>1078</v>
      </c>
      <c r="G869" s="63" t="n">
        <v>9785912821950</v>
      </c>
      <c r="H869" s="76" t="n">
        <v>60</v>
      </c>
      <c r="I869" s="65" t="n">
        <f aca="false">ROUND((100-$L$4)/100*H869,1)</f>
        <v>30</v>
      </c>
      <c r="J869" s="83" t="s">
        <v>98</v>
      </c>
      <c r="K869" s="294" t="s">
        <v>124</v>
      </c>
      <c r="L869" s="114"/>
      <c r="M869" s="49" t="n">
        <f aca="false">I869*L869</f>
        <v>0</v>
      </c>
      <c r="N869" s="51" t="n">
        <f aca="false">L869*4.2/100</f>
        <v>0</v>
      </c>
      <c r="O869" s="51" t="e">
        <f aca="false">TRUNC(L1840/K1840,0)*K1840</f>
        <v>#DIV/0!</v>
      </c>
      <c r="P869" s="52" t="e">
        <f aca="false">L1840-O869</f>
        <v>#DIV/0!</v>
      </c>
      <c r="R869" s="51"/>
    </row>
    <row r="870" s="1" customFormat="true" ht="111.75" hidden="false" customHeight="true" outlineLevel="0" collapsed="false">
      <c r="A870" s="296" t="n">
        <f aca="false">A869+1</f>
        <v>4</v>
      </c>
      <c r="B870" s="88"/>
      <c r="C870" s="148"/>
      <c r="D870" s="60" t="s">
        <v>1035</v>
      </c>
      <c r="E870" s="123"/>
      <c r="F870" s="62" t="s">
        <v>1036</v>
      </c>
      <c r="G870" s="174" t="n">
        <v>9785912825699</v>
      </c>
      <c r="H870" s="76" t="n">
        <v>60</v>
      </c>
      <c r="I870" s="65" t="n">
        <f aca="false">ROUND((100-$L$4)/100*H870,1)</f>
        <v>30</v>
      </c>
      <c r="J870" s="83" t="s">
        <v>98</v>
      </c>
      <c r="K870" s="294" t="s">
        <v>110</v>
      </c>
      <c r="L870" s="114"/>
      <c r="M870" s="49" t="n">
        <f aca="false">I870*L870</f>
        <v>0</v>
      </c>
      <c r="N870" s="51" t="n">
        <f aca="false">L870*4.2/100</f>
        <v>0</v>
      </c>
      <c r="O870" s="51" t="e">
        <f aca="false">TRUNC(L870/K870,0)*K870</f>
        <v>#VALUE!</v>
      </c>
      <c r="P870" s="52" t="e">
        <f aca="false">L870-O870</f>
        <v>#VALUE!</v>
      </c>
      <c r="R870" s="51"/>
    </row>
    <row r="871" s="1" customFormat="true" ht="111.75" hidden="false" customHeight="true" outlineLevel="0" collapsed="false">
      <c r="A871" s="296" t="n">
        <f aca="false">A870+1</f>
        <v>5</v>
      </c>
      <c r="B871" s="88"/>
      <c r="C871" s="148"/>
      <c r="D871" s="60" t="s">
        <v>1079</v>
      </c>
      <c r="E871" s="123"/>
      <c r="F871" s="62" t="s">
        <v>123</v>
      </c>
      <c r="G871" s="174" t="n">
        <v>9785912825675</v>
      </c>
      <c r="H871" s="76" t="n">
        <v>60</v>
      </c>
      <c r="I871" s="65" t="n">
        <f aca="false">ROUND((100-$L$4)/100*H871,1)</f>
        <v>30</v>
      </c>
      <c r="J871" s="83" t="s">
        <v>98</v>
      </c>
      <c r="K871" s="294" t="s">
        <v>110</v>
      </c>
      <c r="L871" s="114"/>
      <c r="M871" s="49" t="n">
        <f aca="false">I871*L871</f>
        <v>0</v>
      </c>
      <c r="N871" s="51" t="n">
        <f aca="false">L871*4.2/100</f>
        <v>0</v>
      </c>
      <c r="O871" s="51" t="e">
        <f aca="false">TRUNC(L871/K871,0)*K871</f>
        <v>#VALUE!</v>
      </c>
      <c r="P871" s="52" t="e">
        <f aca="false">L871-O871</f>
        <v>#VALUE!</v>
      </c>
      <c r="R871" s="51"/>
    </row>
    <row r="872" s="1" customFormat="true" ht="111.75" hidden="false" customHeight="true" outlineLevel="0" collapsed="false">
      <c r="A872" s="296" t="n">
        <f aca="false">A871+1</f>
        <v>6</v>
      </c>
      <c r="B872" s="88"/>
      <c r="C872" s="148"/>
      <c r="D872" s="60" t="s">
        <v>1080</v>
      </c>
      <c r="E872" s="297"/>
      <c r="F872" s="62" t="s">
        <v>128</v>
      </c>
      <c r="G872" s="174" t="n">
        <v>9785912827273</v>
      </c>
      <c r="H872" s="76" t="n">
        <v>60</v>
      </c>
      <c r="I872" s="65" t="n">
        <f aca="false">ROUND((100-$L$4)/100*H872,1)</f>
        <v>30</v>
      </c>
      <c r="J872" s="83" t="s">
        <v>98</v>
      </c>
      <c r="K872" s="294" t="s">
        <v>124</v>
      </c>
      <c r="L872" s="114"/>
      <c r="M872" s="49" t="n">
        <f aca="false">I872*L872</f>
        <v>0</v>
      </c>
      <c r="N872" s="51" t="n">
        <f aca="false">L872*4.2/100</f>
        <v>0</v>
      </c>
      <c r="O872" s="51" t="e">
        <f aca="false">TRUNC(L872/K872,0)*K872</f>
        <v>#VALUE!</v>
      </c>
      <c r="P872" s="52" t="e">
        <f aca="false">L872-O872</f>
        <v>#VALUE!</v>
      </c>
      <c r="R872" s="51"/>
    </row>
    <row r="873" s="1" customFormat="true" ht="111.75" hidden="false" customHeight="true" outlineLevel="0" collapsed="false">
      <c r="A873" s="296" t="n">
        <f aca="false">A872+1</f>
        <v>7</v>
      </c>
      <c r="B873" s="88"/>
      <c r="C873" s="148"/>
      <c r="D873" s="60" t="s">
        <v>1081</v>
      </c>
      <c r="E873" s="298"/>
      <c r="F873" s="62" t="s">
        <v>123</v>
      </c>
      <c r="G873" s="174" t="n">
        <v>9785912823725</v>
      </c>
      <c r="H873" s="76" t="n">
        <v>60</v>
      </c>
      <c r="I873" s="65" t="n">
        <f aca="false">ROUND((100-$L$4)/100*H873,1)</f>
        <v>30</v>
      </c>
      <c r="J873" s="83" t="s">
        <v>98</v>
      </c>
      <c r="K873" s="294" t="s">
        <v>124</v>
      </c>
      <c r="L873" s="114"/>
      <c r="M873" s="49" t="n">
        <f aca="false">I873*L873</f>
        <v>0</v>
      </c>
      <c r="N873" s="51" t="n">
        <f aca="false">L873*4.2/100</f>
        <v>0</v>
      </c>
      <c r="O873" s="51"/>
      <c r="P873" s="52"/>
      <c r="R873" s="51"/>
    </row>
    <row r="874" s="1" customFormat="true" ht="111.75" hidden="false" customHeight="true" outlineLevel="0" collapsed="false">
      <c r="A874" s="296" t="n">
        <f aca="false">A873+1</f>
        <v>8</v>
      </c>
      <c r="B874" s="88" t="s">
        <v>1075</v>
      </c>
      <c r="C874" s="148"/>
      <c r="D874" s="60" t="s">
        <v>546</v>
      </c>
      <c r="E874" s="298"/>
      <c r="F874" s="62" t="s">
        <v>128</v>
      </c>
      <c r="G874" s="174" t="n">
        <v>9785912827235</v>
      </c>
      <c r="H874" s="76" t="n">
        <v>60</v>
      </c>
      <c r="I874" s="65" t="n">
        <f aca="false">ROUND((100-$L$4)/100*H874,1)</f>
        <v>30</v>
      </c>
      <c r="J874" s="83" t="s">
        <v>98</v>
      </c>
      <c r="K874" s="294" t="s">
        <v>124</v>
      </c>
      <c r="L874" s="114"/>
      <c r="M874" s="49" t="n">
        <f aca="false">I874*L874</f>
        <v>0</v>
      </c>
      <c r="N874" s="51" t="n">
        <f aca="false">L875*4.2/100</f>
        <v>0</v>
      </c>
      <c r="O874" s="51" t="e">
        <f aca="false">TRUNC(L881/K881,0)*K881</f>
        <v>#VALUE!</v>
      </c>
      <c r="P874" s="52" t="e">
        <f aca="false">L881-O874</f>
        <v>#VALUE!</v>
      </c>
      <c r="R874" s="51"/>
    </row>
    <row r="875" s="1" customFormat="true" ht="111.75" hidden="false" customHeight="true" outlineLevel="0" collapsed="false">
      <c r="A875" s="296" t="n">
        <f aca="false">A874+1</f>
        <v>9</v>
      </c>
      <c r="B875" s="88"/>
      <c r="C875" s="148"/>
      <c r="D875" s="60" t="s">
        <v>114</v>
      </c>
      <c r="E875" s="156"/>
      <c r="F875" s="62" t="s">
        <v>1036</v>
      </c>
      <c r="G875" s="174" t="n">
        <v>9785912825705</v>
      </c>
      <c r="H875" s="76" t="n">
        <v>60</v>
      </c>
      <c r="I875" s="65" t="n">
        <f aca="false">ROUND((100-$L$4)/100*H875,1)</f>
        <v>30</v>
      </c>
      <c r="J875" s="83" t="s">
        <v>98</v>
      </c>
      <c r="K875" s="294" t="s">
        <v>110</v>
      </c>
      <c r="L875" s="114"/>
      <c r="M875" s="49" t="n">
        <f aca="false">I875*L875</f>
        <v>0</v>
      </c>
      <c r="N875" s="51" t="n">
        <f aca="false">L874*4.2/100</f>
        <v>0</v>
      </c>
      <c r="O875" s="51" t="e">
        <f aca="false">TRUNC(L874/K874,0)*K874</f>
        <v>#VALUE!</v>
      </c>
      <c r="P875" s="52" t="e">
        <f aca="false">L874-O875</f>
        <v>#VALUE!</v>
      </c>
      <c r="R875" s="51"/>
    </row>
    <row r="876" s="1" customFormat="true" ht="111.75" hidden="false" customHeight="true" outlineLevel="0" collapsed="false">
      <c r="A876" s="296" t="n">
        <f aca="false">A875+1</f>
        <v>10</v>
      </c>
      <c r="B876" s="88"/>
      <c r="C876" s="148"/>
      <c r="D876" s="60" t="s">
        <v>1082</v>
      </c>
      <c r="E876" s="297"/>
      <c r="F876" s="62" t="s">
        <v>1036</v>
      </c>
      <c r="G876" s="174" t="n">
        <v>9785912825712</v>
      </c>
      <c r="H876" s="76" t="n">
        <v>60</v>
      </c>
      <c r="I876" s="65" t="n">
        <f aca="false">ROUND((100-$L$4)/100*H876,1)</f>
        <v>30</v>
      </c>
      <c r="J876" s="83" t="s">
        <v>98</v>
      </c>
      <c r="K876" s="294" t="s">
        <v>110</v>
      </c>
      <c r="L876" s="114"/>
      <c r="M876" s="49" t="n">
        <f aca="false">I876*L876</f>
        <v>0</v>
      </c>
      <c r="N876" s="51" t="n">
        <f aca="false">L876*4.2/100</f>
        <v>0</v>
      </c>
      <c r="O876" s="51" t="e">
        <f aca="false">TRUNC(L876/K876,0)*K876</f>
        <v>#VALUE!</v>
      </c>
      <c r="P876" s="52" t="e">
        <f aca="false">L876-O876</f>
        <v>#VALUE!</v>
      </c>
      <c r="R876" s="51"/>
    </row>
    <row r="877" s="1" customFormat="true" ht="111.75" hidden="false" customHeight="true" outlineLevel="0" collapsed="false">
      <c r="A877" s="296" t="n">
        <f aca="false">A876+1</f>
        <v>11</v>
      </c>
      <c r="B877" s="75"/>
      <c r="C877" s="148"/>
      <c r="D877" s="60" t="s">
        <v>886</v>
      </c>
      <c r="E877" s="298"/>
      <c r="F877" s="62" t="s">
        <v>900</v>
      </c>
      <c r="G877" s="174" t="n">
        <v>9785000335611</v>
      </c>
      <c r="H877" s="76" t="n">
        <v>60</v>
      </c>
      <c r="I877" s="65" t="n">
        <f aca="false">ROUND((100-$L$4)/100*H877,1)</f>
        <v>30</v>
      </c>
      <c r="J877" s="83" t="s">
        <v>98</v>
      </c>
      <c r="K877" s="294" t="s">
        <v>124</v>
      </c>
      <c r="L877" s="114"/>
      <c r="M877" s="49" t="n">
        <f aca="false">I877*L877</f>
        <v>0</v>
      </c>
      <c r="N877" s="51" t="n">
        <f aca="false">L877*4.2/100</f>
        <v>0</v>
      </c>
      <c r="O877" s="51" t="e">
        <f aca="false">TRUNC(L877/K877,0)*K877</f>
        <v>#VALUE!</v>
      </c>
      <c r="P877" s="52" t="e">
        <f aca="false">L877-O877</f>
        <v>#VALUE!</v>
      </c>
      <c r="R877" s="51"/>
    </row>
    <row r="878" s="1" customFormat="true" ht="111.75" hidden="false" customHeight="true" outlineLevel="0" collapsed="false">
      <c r="A878" s="296" t="n">
        <f aca="false">A877+1</f>
        <v>12</v>
      </c>
      <c r="B878" s="75"/>
      <c r="C878" s="148"/>
      <c r="D878" s="60" t="s">
        <v>1083</v>
      </c>
      <c r="E878" s="123"/>
      <c r="F878" s="62" t="s">
        <v>130</v>
      </c>
      <c r="G878" s="174" t="n">
        <v>9785912821820</v>
      </c>
      <c r="H878" s="76" t="n">
        <v>60</v>
      </c>
      <c r="I878" s="65" t="n">
        <f aca="false">ROUND((100-$L$4)/100*H878,1)</f>
        <v>30</v>
      </c>
      <c r="J878" s="83" t="s">
        <v>98</v>
      </c>
      <c r="K878" s="294" t="s">
        <v>110</v>
      </c>
      <c r="L878" s="114"/>
      <c r="M878" s="49" t="n">
        <f aca="false">I878*L878</f>
        <v>0</v>
      </c>
      <c r="N878" s="51" t="n">
        <f aca="false">L878*4.2/100</f>
        <v>0</v>
      </c>
      <c r="O878" s="51" t="e">
        <f aca="false">TRUNC(L878/K878,0)*K878</f>
        <v>#VALUE!</v>
      </c>
      <c r="P878" s="52" t="e">
        <f aca="false">L878-O878</f>
        <v>#VALUE!</v>
      </c>
      <c r="R878" s="51"/>
    </row>
    <row r="879" s="1" customFormat="true" ht="111.75" hidden="false" customHeight="true" outlineLevel="0" collapsed="false">
      <c r="A879" s="296" t="n">
        <f aca="false">A878+1</f>
        <v>13</v>
      </c>
      <c r="B879" s="75"/>
      <c r="C879" s="148"/>
      <c r="D879" s="60" t="s">
        <v>306</v>
      </c>
      <c r="E879" s="297"/>
      <c r="F879" s="62" t="s">
        <v>128</v>
      </c>
      <c r="G879" s="174" t="n">
        <v>9785912827198</v>
      </c>
      <c r="H879" s="76" t="n">
        <v>60</v>
      </c>
      <c r="I879" s="65" t="n">
        <f aca="false">ROUND((100-$L$4)/100*H879,1)</f>
        <v>30</v>
      </c>
      <c r="J879" s="83" t="s">
        <v>98</v>
      </c>
      <c r="K879" s="294" t="s">
        <v>124</v>
      </c>
      <c r="L879" s="114"/>
      <c r="M879" s="49" t="n">
        <f aca="false">I879*L879</f>
        <v>0</v>
      </c>
      <c r="N879" s="51" t="n">
        <f aca="false">L879*4.2/100</f>
        <v>0</v>
      </c>
      <c r="O879" s="51" t="e">
        <f aca="false">TRUNC(L879/K879,0)*K879</f>
        <v>#VALUE!</v>
      </c>
      <c r="P879" s="52" t="e">
        <f aca="false">L879-O879</f>
        <v>#VALUE!</v>
      </c>
      <c r="R879" s="51"/>
    </row>
    <row r="880" s="1" customFormat="true" ht="111.75" hidden="false" customHeight="true" outlineLevel="0" collapsed="false">
      <c r="A880" s="296" t="n">
        <f aca="false">A879+1</f>
        <v>14</v>
      </c>
      <c r="B880" s="75" t="s">
        <v>1075</v>
      </c>
      <c r="C880" s="148"/>
      <c r="D880" s="60" t="s">
        <v>1084</v>
      </c>
      <c r="E880" s="297"/>
      <c r="F880" s="62" t="s">
        <v>123</v>
      </c>
      <c r="G880" s="174" t="n">
        <v>9785912827280</v>
      </c>
      <c r="H880" s="76" t="n">
        <v>60</v>
      </c>
      <c r="I880" s="65" t="n">
        <f aca="false">ROUND((100-$L$4)/100*H880,1)</f>
        <v>30</v>
      </c>
      <c r="J880" s="83" t="s">
        <v>98</v>
      </c>
      <c r="K880" s="294" t="s">
        <v>124</v>
      </c>
      <c r="L880" s="114"/>
      <c r="M880" s="49" t="n">
        <f aca="false">I880*L880</f>
        <v>0</v>
      </c>
      <c r="N880" s="51" t="n">
        <f aca="false">L881*4.2/100</f>
        <v>0</v>
      </c>
      <c r="O880" s="51" t="e">
        <f aca="false">TRUNC(L72/K72,0)*K72</f>
        <v>#VALUE!</v>
      </c>
      <c r="P880" s="52" t="e">
        <f aca="false">L72-O880</f>
        <v>#VALUE!</v>
      </c>
      <c r="R880" s="51"/>
    </row>
    <row r="881" s="1" customFormat="true" ht="111.75" hidden="false" customHeight="true" outlineLevel="0" collapsed="false">
      <c r="A881" s="296" t="n">
        <f aca="false">A880+1</f>
        <v>15</v>
      </c>
      <c r="B881" s="88"/>
      <c r="C881" s="148"/>
      <c r="D881" s="60" t="s">
        <v>1047</v>
      </c>
      <c r="E881" s="298"/>
      <c r="F881" s="62" t="s">
        <v>123</v>
      </c>
      <c r="G881" s="63" t="n">
        <v>9785912825743</v>
      </c>
      <c r="H881" s="76" t="n">
        <v>60</v>
      </c>
      <c r="I881" s="65" t="n">
        <f aca="false">ROUND((100-$L$4)/100*H881,1)</f>
        <v>30</v>
      </c>
      <c r="J881" s="83" t="s">
        <v>98</v>
      </c>
      <c r="K881" s="294" t="s">
        <v>124</v>
      </c>
      <c r="L881" s="114"/>
      <c r="M881" s="49" t="n">
        <f aca="false">I881*L881</f>
        <v>0</v>
      </c>
      <c r="N881" s="51" t="n">
        <f aca="false">L880*4.2/100</f>
        <v>0</v>
      </c>
      <c r="O881" s="51" t="e">
        <f aca="false">TRUNC(L880/K880,0)*K880</f>
        <v>#VALUE!</v>
      </c>
      <c r="P881" s="52" t="e">
        <f aca="false">L880-O881</f>
        <v>#VALUE!</v>
      </c>
      <c r="R881" s="51"/>
    </row>
    <row r="882" s="1" customFormat="true" ht="111.75" hidden="false" customHeight="true" outlineLevel="0" collapsed="false">
      <c r="A882" s="296" t="n">
        <f aca="false">A881+1</f>
        <v>16</v>
      </c>
      <c r="B882" s="88"/>
      <c r="C882" s="148"/>
      <c r="D882" s="60" t="s">
        <v>1085</v>
      </c>
      <c r="E882" s="123"/>
      <c r="F882" s="62" t="s">
        <v>123</v>
      </c>
      <c r="G882" s="174" t="n">
        <v>9785912825323</v>
      </c>
      <c r="H882" s="76" t="n">
        <v>60</v>
      </c>
      <c r="I882" s="65" t="n">
        <f aca="false">ROUND((100-$L$4)/100*H882,1)</f>
        <v>30</v>
      </c>
      <c r="J882" s="83" t="s">
        <v>98</v>
      </c>
      <c r="K882" s="294" t="s">
        <v>124</v>
      </c>
      <c r="L882" s="114"/>
      <c r="M882" s="49" t="n">
        <f aca="false">I882*L882</f>
        <v>0</v>
      </c>
      <c r="N882" s="51" t="n">
        <f aca="false">L882*4.2/100</f>
        <v>0</v>
      </c>
      <c r="O882" s="51" t="e">
        <f aca="false">TRUNC(L882/K882,0)*K882</f>
        <v>#VALUE!</v>
      </c>
      <c r="P882" s="52" t="e">
        <f aca="false">L882-O882</f>
        <v>#VALUE!</v>
      </c>
      <c r="R882" s="51"/>
    </row>
    <row r="883" s="1" customFormat="true" ht="53.25" hidden="false" customHeight="true" outlineLevel="0" collapsed="false">
      <c r="A883" s="71" t="s">
        <v>1086</v>
      </c>
      <c r="B883" s="71"/>
      <c r="C883" s="71"/>
      <c r="D883" s="71"/>
      <c r="E883" s="72"/>
      <c r="F883" s="55" t="s">
        <v>1087</v>
      </c>
      <c r="G883" s="55"/>
      <c r="H883" s="55"/>
      <c r="I883" s="55"/>
      <c r="J883" s="55"/>
      <c r="K883" s="55"/>
      <c r="L883" s="186"/>
      <c r="M883" s="49"/>
      <c r="N883" s="51"/>
      <c r="O883" s="51"/>
      <c r="P883" s="52"/>
      <c r="R883" s="51"/>
    </row>
    <row r="884" s="1" customFormat="true" ht="111.75" hidden="false" customHeight="true" outlineLevel="0" collapsed="false">
      <c r="A884" s="82" t="n">
        <v>1</v>
      </c>
      <c r="B884" s="75"/>
      <c r="C884" s="275"/>
      <c r="D884" s="69" t="s">
        <v>878</v>
      </c>
      <c r="E884" s="123"/>
      <c r="F884" s="62" t="s">
        <v>90</v>
      </c>
      <c r="G884" s="63" t="n">
        <v>9785912821394</v>
      </c>
      <c r="H884" s="76" t="n">
        <v>90</v>
      </c>
      <c r="I884" s="65" t="n">
        <f aca="false">ROUND((100-$L$4)/100*H884,1)</f>
        <v>45</v>
      </c>
      <c r="J884" s="83" t="s">
        <v>1088</v>
      </c>
      <c r="K884" s="67" t="n">
        <v>48</v>
      </c>
      <c r="L884" s="114"/>
      <c r="M884" s="49" t="n">
        <f aca="false">L884*I884</f>
        <v>0</v>
      </c>
      <c r="N884" s="51" t="n">
        <f aca="false">L884*4.85/48</f>
        <v>0</v>
      </c>
      <c r="O884" s="51" t="n">
        <f aca="false">TRUNC(L884/K884,0)*K884</f>
        <v>0</v>
      </c>
      <c r="P884" s="52" t="n">
        <f aca="false">L884-O884</f>
        <v>0</v>
      </c>
      <c r="R884" s="51"/>
    </row>
    <row r="885" s="1" customFormat="true" ht="111.75" hidden="false" customHeight="true" outlineLevel="0" collapsed="false">
      <c r="A885" s="82" t="n">
        <f aca="false">A884+1</f>
        <v>2</v>
      </c>
      <c r="B885" s="75"/>
      <c r="C885" s="275"/>
      <c r="D885" s="69" t="s">
        <v>888</v>
      </c>
      <c r="E885" s="187"/>
      <c r="F885" s="62" t="s">
        <v>90</v>
      </c>
      <c r="G885" s="63" t="n">
        <v>9785912824906</v>
      </c>
      <c r="H885" s="76" t="n">
        <v>90</v>
      </c>
      <c r="I885" s="65" t="n">
        <f aca="false">ROUND((100-$L$4)/100*H885,1)</f>
        <v>45</v>
      </c>
      <c r="J885" s="83" t="s">
        <v>1088</v>
      </c>
      <c r="K885" s="67" t="n">
        <v>48</v>
      </c>
      <c r="L885" s="114"/>
      <c r="M885" s="49" t="n">
        <f aca="false">L885*I885</f>
        <v>0</v>
      </c>
      <c r="N885" s="51" t="n">
        <f aca="false">L885*4.85/48</f>
        <v>0</v>
      </c>
      <c r="O885" s="51" t="n">
        <f aca="false">TRUNC(L885/K885,0)*K885</f>
        <v>0</v>
      </c>
      <c r="P885" s="52" t="n">
        <f aca="false">L885-O885</f>
        <v>0</v>
      </c>
      <c r="R885" s="51"/>
    </row>
    <row r="886" s="1" customFormat="true" ht="111.75" hidden="false" customHeight="true" outlineLevel="0" collapsed="false">
      <c r="A886" s="82" t="n">
        <f aca="false">A885+1</f>
        <v>3</v>
      </c>
      <c r="B886" s="75"/>
      <c r="C886" s="148"/>
      <c r="D886" s="69" t="s">
        <v>162</v>
      </c>
      <c r="E886" s="180"/>
      <c r="F886" s="62" t="s">
        <v>90</v>
      </c>
      <c r="G886" s="63" t="n">
        <v>9785912827754</v>
      </c>
      <c r="H886" s="76" t="n">
        <v>90</v>
      </c>
      <c r="I886" s="65" t="n">
        <f aca="false">ROUND((100-$L$4)/100*H886,1)</f>
        <v>45</v>
      </c>
      <c r="J886" s="83" t="s">
        <v>1088</v>
      </c>
      <c r="K886" s="67" t="n">
        <v>48</v>
      </c>
      <c r="L886" s="114"/>
      <c r="M886" s="49" t="n">
        <f aca="false">L886*I886</f>
        <v>0</v>
      </c>
      <c r="N886" s="51" t="n">
        <f aca="false">L886*4.85/48</f>
        <v>0</v>
      </c>
      <c r="O886" s="51" t="n">
        <f aca="false">TRUNC(L886/K886,0)*K886</f>
        <v>0</v>
      </c>
      <c r="P886" s="52" t="n">
        <f aca="false">L886-O886</f>
        <v>0</v>
      </c>
      <c r="R886" s="51"/>
    </row>
    <row r="887" s="1" customFormat="true" ht="111.75" hidden="false" customHeight="true" outlineLevel="0" collapsed="false">
      <c r="A887" s="82" t="n">
        <f aca="false">A886+1</f>
        <v>4</v>
      </c>
      <c r="B887" s="75"/>
      <c r="C887" s="275"/>
      <c r="D887" s="69" t="s">
        <v>1089</v>
      </c>
      <c r="E887" s="123"/>
      <c r="F887" s="62" t="s">
        <v>90</v>
      </c>
      <c r="G887" s="63" t="n">
        <v>9785912824074</v>
      </c>
      <c r="H887" s="76" t="n">
        <v>90</v>
      </c>
      <c r="I887" s="65" t="n">
        <f aca="false">ROUND((100-$L$4)/100*H887,1)</f>
        <v>45</v>
      </c>
      <c r="J887" s="83" t="s">
        <v>1088</v>
      </c>
      <c r="K887" s="67" t="n">
        <v>48</v>
      </c>
      <c r="L887" s="114"/>
      <c r="M887" s="49" t="n">
        <f aca="false">L887*I887</f>
        <v>0</v>
      </c>
      <c r="N887" s="51" t="n">
        <f aca="false">L887*4.85/48</f>
        <v>0</v>
      </c>
      <c r="O887" s="51" t="n">
        <f aca="false">TRUNC(L887/K887,0)*K887</f>
        <v>0</v>
      </c>
      <c r="P887" s="52" t="n">
        <f aca="false">L887-O887</f>
        <v>0</v>
      </c>
      <c r="R887" s="51"/>
    </row>
    <row r="888" s="1" customFormat="true" ht="111.75" hidden="false" customHeight="true" outlineLevel="0" collapsed="false">
      <c r="A888" s="82" t="n">
        <f aca="false">A887+1</f>
        <v>5</v>
      </c>
      <c r="B888" s="75"/>
      <c r="C888" s="148"/>
      <c r="D888" s="69" t="s">
        <v>1090</v>
      </c>
      <c r="E888" s="155"/>
      <c r="F888" s="62" t="s">
        <v>90</v>
      </c>
      <c r="G888" s="63" t="n">
        <v>9785912827785</v>
      </c>
      <c r="H888" s="76" t="n">
        <v>90</v>
      </c>
      <c r="I888" s="65" t="n">
        <f aca="false">ROUND((100-$L$4)/100*H888,1)</f>
        <v>45</v>
      </c>
      <c r="J888" s="83" t="s">
        <v>1088</v>
      </c>
      <c r="K888" s="67" t="n">
        <v>48</v>
      </c>
      <c r="L888" s="114"/>
      <c r="M888" s="49" t="n">
        <f aca="false">L888*I888</f>
        <v>0</v>
      </c>
      <c r="N888" s="51" t="n">
        <f aca="false">L888*4.85/48</f>
        <v>0</v>
      </c>
      <c r="O888" s="51" t="n">
        <f aca="false">TRUNC(L888/K888,0)*K888</f>
        <v>0</v>
      </c>
      <c r="P888" s="52" t="n">
        <f aca="false">L888-O888</f>
        <v>0</v>
      </c>
      <c r="R888" s="51"/>
    </row>
    <row r="889" s="1" customFormat="true" ht="111.75" hidden="false" customHeight="true" outlineLevel="0" collapsed="false">
      <c r="A889" s="82" t="n">
        <f aca="false">A888+1</f>
        <v>6</v>
      </c>
      <c r="B889" s="75" t="s">
        <v>1091</v>
      </c>
      <c r="C889" s="148"/>
      <c r="D889" s="69" t="s">
        <v>877</v>
      </c>
      <c r="E889" s="123"/>
      <c r="F889" s="62" t="s">
        <v>885</v>
      </c>
      <c r="G889" s="174" t="n">
        <v>9785912825224</v>
      </c>
      <c r="H889" s="76" t="n">
        <v>90</v>
      </c>
      <c r="I889" s="65" t="n">
        <f aca="false">ROUND((100-$L$4)/100*H889,1)</f>
        <v>45</v>
      </c>
      <c r="J889" s="83" t="s">
        <v>1092</v>
      </c>
      <c r="K889" s="67" t="n">
        <v>48</v>
      </c>
      <c r="L889" s="68"/>
      <c r="M889" s="49" t="n">
        <f aca="false">I889*L889</f>
        <v>0</v>
      </c>
      <c r="N889" s="51" t="n">
        <f aca="false">L889*4.32/48</f>
        <v>0</v>
      </c>
      <c r="O889" s="51" t="n">
        <f aca="false">TRUNC(L889/K889,0)*K889</f>
        <v>0</v>
      </c>
      <c r="P889" s="52" t="n">
        <f aca="false">L889-O889</f>
        <v>0</v>
      </c>
      <c r="R889" s="51"/>
    </row>
    <row r="890" s="1" customFormat="true" ht="111.75" hidden="false" customHeight="true" outlineLevel="0" collapsed="false">
      <c r="A890" s="82" t="n">
        <f aca="false">A889+1</f>
        <v>7</v>
      </c>
      <c r="B890" s="75" t="s">
        <v>1091</v>
      </c>
      <c r="C890" s="148"/>
      <c r="D890" s="69" t="s">
        <v>880</v>
      </c>
      <c r="E890" s="123"/>
      <c r="F890" s="62" t="s">
        <v>90</v>
      </c>
      <c r="G890" s="299" t="n">
        <v>9785912828935</v>
      </c>
      <c r="H890" s="76" t="n">
        <v>90</v>
      </c>
      <c r="I890" s="65" t="n">
        <f aca="false">ROUND((100-$L$4)/100*H890,1)</f>
        <v>45</v>
      </c>
      <c r="J890" s="175" t="s">
        <v>1092</v>
      </c>
      <c r="K890" s="67" t="n">
        <v>48</v>
      </c>
      <c r="L890" s="68"/>
      <c r="M890" s="49" t="n">
        <f aca="false">I890*L890</f>
        <v>0</v>
      </c>
      <c r="N890" s="51" t="n">
        <f aca="false">L890*4.32/48</f>
        <v>0</v>
      </c>
      <c r="O890" s="51" t="n">
        <f aca="false">TRUNC(L890/K890,0)*K890</f>
        <v>0</v>
      </c>
      <c r="P890" s="52" t="n">
        <f aca="false">L890-O890</f>
        <v>0</v>
      </c>
      <c r="R890" s="51"/>
    </row>
    <row r="891" s="1" customFormat="true" ht="111.75" hidden="false" customHeight="true" outlineLevel="0" collapsed="false">
      <c r="A891" s="82" t="n">
        <f aca="false">A890+1</f>
        <v>8</v>
      </c>
      <c r="B891" s="75"/>
      <c r="C891" s="275"/>
      <c r="D891" s="69" t="s">
        <v>881</v>
      </c>
      <c r="E891" s="153"/>
      <c r="F891" s="62" t="s">
        <v>885</v>
      </c>
      <c r="G891" s="300" t="n">
        <v>9785912820700</v>
      </c>
      <c r="H891" s="76" t="n">
        <v>90</v>
      </c>
      <c r="I891" s="65" t="n">
        <f aca="false">ROUND((100-$L$4)/100*H891,1)</f>
        <v>45</v>
      </c>
      <c r="J891" s="175" t="s">
        <v>1092</v>
      </c>
      <c r="K891" s="67" t="n">
        <v>48</v>
      </c>
      <c r="L891" s="68"/>
      <c r="M891" s="49" t="n">
        <f aca="false">I891*L891</f>
        <v>0</v>
      </c>
      <c r="N891" s="51" t="n">
        <f aca="false">L891*4.32/48</f>
        <v>0</v>
      </c>
      <c r="O891" s="51" t="n">
        <f aca="false">TRUNC(L891/K891,0)*K891</f>
        <v>0</v>
      </c>
      <c r="P891" s="52" t="n">
        <f aca="false">L891-O891</f>
        <v>0</v>
      </c>
      <c r="R891" s="51"/>
    </row>
    <row r="892" s="1" customFormat="true" ht="111.75" hidden="false" customHeight="true" outlineLevel="0" collapsed="false">
      <c r="A892" s="82" t="n">
        <f aca="false">A891+1</f>
        <v>9</v>
      </c>
      <c r="B892" s="75" t="s">
        <v>1091</v>
      </c>
      <c r="C892" s="148"/>
      <c r="D892" s="69" t="s">
        <v>883</v>
      </c>
      <c r="E892" s="156"/>
      <c r="F892" s="62" t="s">
        <v>900</v>
      </c>
      <c r="G892" s="174" t="n">
        <v>9785912829079</v>
      </c>
      <c r="H892" s="76" t="n">
        <v>90</v>
      </c>
      <c r="I892" s="65" t="n">
        <f aca="false">ROUND((100-$L$4)/100*H892,1)</f>
        <v>45</v>
      </c>
      <c r="J892" s="175" t="s">
        <v>1092</v>
      </c>
      <c r="K892" s="67" t="n">
        <v>48</v>
      </c>
      <c r="L892" s="68"/>
      <c r="M892" s="49" t="n">
        <f aca="false">I892*L892</f>
        <v>0</v>
      </c>
      <c r="N892" s="51" t="n">
        <f aca="false">L892*4.32/48</f>
        <v>0</v>
      </c>
      <c r="O892" s="51" t="n">
        <f aca="false">TRUNC(L892/K892,0)*K892</f>
        <v>0</v>
      </c>
      <c r="P892" s="52" t="n">
        <f aca="false">L892-O892</f>
        <v>0</v>
      </c>
      <c r="R892" s="51"/>
    </row>
    <row r="893" s="1" customFormat="true" ht="111.75" hidden="false" customHeight="true" outlineLevel="0" collapsed="false">
      <c r="A893" s="82" t="n">
        <f aca="false">A892+1</f>
        <v>10</v>
      </c>
      <c r="B893" s="75" t="s">
        <v>1091</v>
      </c>
      <c r="C893" s="148"/>
      <c r="D893" s="69" t="s">
        <v>1093</v>
      </c>
      <c r="E893" s="156"/>
      <c r="F893" s="62" t="s">
        <v>885</v>
      </c>
      <c r="G893" s="174" t="n">
        <v>9785912825248</v>
      </c>
      <c r="H893" s="76" t="n">
        <v>90</v>
      </c>
      <c r="I893" s="65" t="n">
        <f aca="false">ROUND((100-$L$4)/100*H893,1)</f>
        <v>45</v>
      </c>
      <c r="J893" s="175" t="s">
        <v>1092</v>
      </c>
      <c r="K893" s="67" t="n">
        <v>48</v>
      </c>
      <c r="L893" s="68"/>
      <c r="M893" s="49" t="n">
        <f aca="false">I893*L893</f>
        <v>0</v>
      </c>
      <c r="N893" s="51" t="n">
        <f aca="false">L893*4.32/48</f>
        <v>0</v>
      </c>
      <c r="O893" s="51" t="n">
        <f aca="false">TRUNC(L893/K893,0)*K893</f>
        <v>0</v>
      </c>
      <c r="P893" s="52" t="n">
        <f aca="false">L893-O893</f>
        <v>0</v>
      </c>
      <c r="R893" s="51"/>
    </row>
    <row r="894" s="1" customFormat="true" ht="111.75" hidden="false" customHeight="true" outlineLevel="0" collapsed="false">
      <c r="A894" s="82" t="n">
        <f aca="false">A893+1</f>
        <v>11</v>
      </c>
      <c r="B894" s="75"/>
      <c r="C894" s="148"/>
      <c r="D894" s="69" t="s">
        <v>1094</v>
      </c>
      <c r="E894" s="123"/>
      <c r="F894" s="62" t="s">
        <v>90</v>
      </c>
      <c r="G894" s="174" t="n">
        <v>9785912824944</v>
      </c>
      <c r="H894" s="76" t="n">
        <v>90</v>
      </c>
      <c r="I894" s="65" t="n">
        <f aca="false">ROUND((100-$L$4)/100*H894,1)</f>
        <v>45</v>
      </c>
      <c r="J894" s="175" t="s">
        <v>1092</v>
      </c>
      <c r="K894" s="67" t="n">
        <v>48</v>
      </c>
      <c r="L894" s="68"/>
      <c r="M894" s="49" t="n">
        <f aca="false">I894*L894</f>
        <v>0</v>
      </c>
      <c r="N894" s="51" t="n">
        <f aca="false">L894*4.85/48</f>
        <v>0</v>
      </c>
      <c r="O894" s="51" t="n">
        <f aca="false">TRUNC(L894/K894,0)*K894</f>
        <v>0</v>
      </c>
      <c r="P894" s="52" t="n">
        <f aca="false">L894-O894</f>
        <v>0</v>
      </c>
      <c r="R894" s="51"/>
    </row>
    <row r="895" s="1" customFormat="true" ht="111.75" hidden="false" customHeight="true" outlineLevel="0" collapsed="false">
      <c r="A895" s="82" t="n">
        <f aca="false">A894+1</f>
        <v>12</v>
      </c>
      <c r="B895" s="75" t="s">
        <v>1091</v>
      </c>
      <c r="C895" s="148"/>
      <c r="D895" s="69" t="s">
        <v>889</v>
      </c>
      <c r="E895" s="156"/>
      <c r="F895" s="62" t="s">
        <v>90</v>
      </c>
      <c r="G895" s="63" t="n">
        <v>9785912826467</v>
      </c>
      <c r="H895" s="76" t="n">
        <v>90</v>
      </c>
      <c r="I895" s="65" t="n">
        <f aca="false">ROUND((100-$L$4)/100*H895,1)</f>
        <v>45</v>
      </c>
      <c r="J895" s="175" t="s">
        <v>1092</v>
      </c>
      <c r="K895" s="67" t="n">
        <v>48</v>
      </c>
      <c r="L895" s="68"/>
      <c r="M895" s="49" t="n">
        <f aca="false">I895*L895</f>
        <v>0</v>
      </c>
      <c r="N895" s="51" t="n">
        <f aca="false">L895*4.85/48</f>
        <v>0</v>
      </c>
      <c r="O895" s="51" t="n">
        <f aca="false">TRUNC(L895/K895,0)*K895</f>
        <v>0</v>
      </c>
      <c r="P895" s="52" t="n">
        <f aca="false">L895-O895</f>
        <v>0</v>
      </c>
      <c r="R895" s="51"/>
    </row>
    <row r="896" s="1" customFormat="true" ht="111.75" hidden="false" customHeight="true" outlineLevel="0" collapsed="false">
      <c r="A896" s="82" t="n">
        <f aca="false">A895+1</f>
        <v>13</v>
      </c>
      <c r="B896" s="75"/>
      <c r="C896" s="275"/>
      <c r="D896" s="69" t="s">
        <v>891</v>
      </c>
      <c r="E896" s="123"/>
      <c r="F896" s="62" t="s">
        <v>90</v>
      </c>
      <c r="G896" s="63" t="n">
        <v>9785912821370</v>
      </c>
      <c r="H896" s="76" t="n">
        <v>90</v>
      </c>
      <c r="I896" s="65" t="n">
        <f aca="false">ROUND((100-$L$4)/100*H896,1)</f>
        <v>45</v>
      </c>
      <c r="J896" s="175" t="s">
        <v>1092</v>
      </c>
      <c r="K896" s="67" t="n">
        <v>48</v>
      </c>
      <c r="L896" s="68"/>
      <c r="M896" s="49" t="n">
        <f aca="false">I896*L896</f>
        <v>0</v>
      </c>
      <c r="N896" s="51" t="n">
        <f aca="false">L896*4.32/48</f>
        <v>0</v>
      </c>
      <c r="O896" s="51" t="n">
        <f aca="false">TRUNC(L896/K896,0)*K896</f>
        <v>0</v>
      </c>
      <c r="P896" s="52" t="n">
        <f aca="false">L896-O896</f>
        <v>0</v>
      </c>
      <c r="R896" s="51"/>
    </row>
    <row r="897" s="1" customFormat="true" ht="111.75" hidden="false" customHeight="true" outlineLevel="0" collapsed="false">
      <c r="A897" s="82" t="n">
        <f aca="false">A896+1</f>
        <v>14</v>
      </c>
      <c r="B897" s="75"/>
      <c r="C897" s="275"/>
      <c r="D897" s="69" t="s">
        <v>1095</v>
      </c>
      <c r="E897" s="123"/>
      <c r="F897" s="62" t="s">
        <v>885</v>
      </c>
      <c r="G897" s="63" t="n">
        <v>9785912823909</v>
      </c>
      <c r="H897" s="76" t="n">
        <v>90</v>
      </c>
      <c r="I897" s="65" t="n">
        <f aca="false">ROUND((100-$L$4)/100*H897,1)</f>
        <v>45</v>
      </c>
      <c r="J897" s="175" t="s">
        <v>1092</v>
      </c>
      <c r="K897" s="67" t="n">
        <v>48</v>
      </c>
      <c r="L897" s="68"/>
      <c r="M897" s="49" t="n">
        <f aca="false">I897*L897</f>
        <v>0</v>
      </c>
      <c r="N897" s="51" t="n">
        <f aca="false">L897*4.32/48</f>
        <v>0</v>
      </c>
      <c r="O897" s="51" t="n">
        <f aca="false">TRUNC(L897/K897,0)*K897</f>
        <v>0</v>
      </c>
      <c r="P897" s="52" t="n">
        <f aca="false">L897-O897</f>
        <v>0</v>
      </c>
      <c r="R897" s="51"/>
    </row>
    <row r="898" s="1" customFormat="true" ht="111.75" hidden="false" customHeight="true" outlineLevel="0" collapsed="false">
      <c r="A898" s="82" t="n">
        <f aca="false">A897+1</f>
        <v>15</v>
      </c>
      <c r="B898" s="75" t="s">
        <v>1091</v>
      </c>
      <c r="C898" s="148"/>
      <c r="D898" s="69" t="s">
        <v>895</v>
      </c>
      <c r="E898" s="123"/>
      <c r="F898" s="62" t="s">
        <v>90</v>
      </c>
      <c r="G898" s="63" t="n">
        <v>9785912823138</v>
      </c>
      <c r="H898" s="76" t="n">
        <v>90</v>
      </c>
      <c r="I898" s="65" t="n">
        <f aca="false">ROUND((100-$L$4)/100*H898,1)</f>
        <v>45</v>
      </c>
      <c r="J898" s="175" t="s">
        <v>1092</v>
      </c>
      <c r="K898" s="67" t="n">
        <v>48</v>
      </c>
      <c r="L898" s="68"/>
      <c r="M898" s="49" t="n">
        <f aca="false">I898*L898</f>
        <v>0</v>
      </c>
      <c r="N898" s="51" t="n">
        <f aca="false">L898*4.32/48</f>
        <v>0</v>
      </c>
      <c r="O898" s="51" t="e">
        <f aca="false">TRUNC(#ref!/#ref!,0)*#ref!</f>
        <v>#NAME?</v>
      </c>
      <c r="P898" s="52" t="e">
        <f aca="false">#ref!-O898</f>
        <v>#NAME?</v>
      </c>
      <c r="R898" s="51"/>
    </row>
    <row r="899" s="1" customFormat="true" ht="111.75" hidden="false" customHeight="true" outlineLevel="0" collapsed="false">
      <c r="A899" s="82" t="n">
        <f aca="false">A898+1</f>
        <v>16</v>
      </c>
      <c r="B899" s="75" t="s">
        <v>1091</v>
      </c>
      <c r="C899" s="148"/>
      <c r="D899" s="69" t="s">
        <v>1096</v>
      </c>
      <c r="E899" s="123"/>
      <c r="F899" s="62" t="s">
        <v>900</v>
      </c>
      <c r="G899" s="174" t="n">
        <v>9785912828973</v>
      </c>
      <c r="H899" s="76" t="n">
        <v>90</v>
      </c>
      <c r="I899" s="65" t="n">
        <f aca="false">ROUND((100-$L$4)/100*H899,1)</f>
        <v>45</v>
      </c>
      <c r="J899" s="175" t="s">
        <v>1092</v>
      </c>
      <c r="K899" s="67" t="n">
        <v>48</v>
      </c>
      <c r="L899" s="68"/>
      <c r="M899" s="49" t="n">
        <f aca="false">I899*L899</f>
        <v>0</v>
      </c>
      <c r="N899" s="51" t="n">
        <f aca="false">L899*4.32/48</f>
        <v>0</v>
      </c>
      <c r="O899" s="51" t="n">
        <f aca="false">TRUNC(L899/K899,0)*K899</f>
        <v>0</v>
      </c>
      <c r="P899" s="52" t="n">
        <f aca="false">L899-O899</f>
        <v>0</v>
      </c>
      <c r="R899" s="51"/>
    </row>
    <row r="900" s="1" customFormat="true" ht="111.75" hidden="false" customHeight="true" outlineLevel="0" collapsed="false">
      <c r="A900" s="82" t="n">
        <f aca="false">A899+1</f>
        <v>17</v>
      </c>
      <c r="B900" s="75" t="s">
        <v>1091</v>
      </c>
      <c r="C900" s="148"/>
      <c r="D900" s="69" t="s">
        <v>920</v>
      </c>
      <c r="E900" s="123"/>
      <c r="F900" s="62" t="s">
        <v>900</v>
      </c>
      <c r="G900" s="174" t="n">
        <v>9785912826085</v>
      </c>
      <c r="H900" s="76" t="n">
        <v>90</v>
      </c>
      <c r="I900" s="65" t="n">
        <f aca="false">ROUND((100-$L$4)/100*H900,1)</f>
        <v>45</v>
      </c>
      <c r="J900" s="175" t="s">
        <v>1092</v>
      </c>
      <c r="K900" s="67" t="n">
        <v>48</v>
      </c>
      <c r="L900" s="68"/>
      <c r="M900" s="49" t="n">
        <f aca="false">I900*L900</f>
        <v>0</v>
      </c>
      <c r="N900" s="51" t="n">
        <f aca="false">L900*4.32/48</f>
        <v>0</v>
      </c>
      <c r="O900" s="51" t="n">
        <f aca="false">TRUNC(L900/K900,0)*K900</f>
        <v>0</v>
      </c>
      <c r="P900" s="52" t="n">
        <f aca="false">L900-O900</f>
        <v>0</v>
      </c>
      <c r="R900" s="51"/>
    </row>
    <row r="901" s="1" customFormat="true" ht="111.75" hidden="false" customHeight="true" outlineLevel="0" collapsed="false">
      <c r="A901" s="82" t="n">
        <f aca="false">A900+1</f>
        <v>18</v>
      </c>
      <c r="B901" s="75" t="s">
        <v>1091</v>
      </c>
      <c r="C901" s="148"/>
      <c r="D901" s="69" t="s">
        <v>909</v>
      </c>
      <c r="E901" s="123"/>
      <c r="F901" s="62" t="s">
        <v>900</v>
      </c>
      <c r="G901" s="174" t="n">
        <v>9785912828980</v>
      </c>
      <c r="H901" s="76" t="n">
        <v>90</v>
      </c>
      <c r="I901" s="65" t="n">
        <f aca="false">ROUND((100-$L$4)/100*H901,1)</f>
        <v>45</v>
      </c>
      <c r="J901" s="175" t="s">
        <v>1092</v>
      </c>
      <c r="K901" s="67" t="n">
        <v>48</v>
      </c>
      <c r="L901" s="68"/>
      <c r="M901" s="49" t="n">
        <f aca="false">I901*L901</f>
        <v>0</v>
      </c>
      <c r="N901" s="51" t="n">
        <f aca="false">L901*4.32/48</f>
        <v>0</v>
      </c>
      <c r="O901" s="51" t="n">
        <f aca="false">TRUNC(L901/K901,0)*K901</f>
        <v>0</v>
      </c>
      <c r="P901" s="52" t="n">
        <f aca="false">L901-O901</f>
        <v>0</v>
      </c>
      <c r="R901" s="51"/>
    </row>
    <row r="902" s="1" customFormat="true" ht="111.75" hidden="false" customHeight="true" outlineLevel="0" collapsed="false">
      <c r="A902" s="82" t="n">
        <f aca="false">A901+1</f>
        <v>19</v>
      </c>
      <c r="B902" s="75" t="s">
        <v>1097</v>
      </c>
      <c r="C902" s="148"/>
      <c r="D902" s="69" t="s">
        <v>1098</v>
      </c>
      <c r="E902" s="155"/>
      <c r="F902" s="62" t="s">
        <v>128</v>
      </c>
      <c r="G902" s="63" t="n">
        <v>9785912827778</v>
      </c>
      <c r="H902" s="76" t="n">
        <v>90</v>
      </c>
      <c r="I902" s="65" t="n">
        <f aca="false">ROUND((100-$L$4)/100*H902,1)</f>
        <v>45</v>
      </c>
      <c r="J902" s="83" t="s">
        <v>1099</v>
      </c>
      <c r="K902" s="67" t="n">
        <v>48</v>
      </c>
      <c r="L902" s="114"/>
      <c r="M902" s="49" t="n">
        <f aca="false">L902*I902</f>
        <v>0</v>
      </c>
      <c r="N902" s="51" t="n">
        <f aca="false">L902*4.85/48</f>
        <v>0</v>
      </c>
      <c r="O902" s="51" t="n">
        <f aca="false">TRUNC(L902/K902,0)*K902</f>
        <v>0</v>
      </c>
      <c r="P902" s="52" t="n">
        <f aca="false">L902-O902</f>
        <v>0</v>
      </c>
      <c r="R902" s="51"/>
    </row>
    <row r="903" s="1" customFormat="true" ht="111.75" hidden="false" customHeight="true" outlineLevel="0" collapsed="false">
      <c r="A903" s="82" t="n">
        <f aca="false">A902+1</f>
        <v>20</v>
      </c>
      <c r="B903" s="75" t="s">
        <v>1097</v>
      </c>
      <c r="C903" s="148"/>
      <c r="D903" s="69" t="s">
        <v>1100</v>
      </c>
      <c r="E903" s="123"/>
      <c r="F903" s="62" t="s">
        <v>1036</v>
      </c>
      <c r="G903" s="63" t="n">
        <v>9785912827761</v>
      </c>
      <c r="H903" s="76" t="n">
        <v>90</v>
      </c>
      <c r="I903" s="65" t="n">
        <f aca="false">ROUND((100-$L$4)/100*H903,1)</f>
        <v>45</v>
      </c>
      <c r="J903" s="83" t="s">
        <v>1099</v>
      </c>
      <c r="K903" s="67" t="n">
        <v>48</v>
      </c>
      <c r="L903" s="114"/>
      <c r="M903" s="49" t="n">
        <f aca="false">L903*I903</f>
        <v>0</v>
      </c>
      <c r="N903" s="51" t="n">
        <f aca="false">L903*4.85/48</f>
        <v>0</v>
      </c>
      <c r="O903" s="51" t="n">
        <f aca="false">TRUNC(L903/K903,0)*K903</f>
        <v>0</v>
      </c>
      <c r="P903" s="52" t="n">
        <f aca="false">L903-O903</f>
        <v>0</v>
      </c>
      <c r="R903" s="51"/>
    </row>
    <row r="904" s="1" customFormat="true" ht="111.75" hidden="false" customHeight="true" outlineLevel="0" collapsed="false">
      <c r="A904" s="82" t="n">
        <f aca="false">A903+1</f>
        <v>21</v>
      </c>
      <c r="B904" s="75" t="s">
        <v>1097</v>
      </c>
      <c r="C904" s="148"/>
      <c r="D904" s="69" t="s">
        <v>122</v>
      </c>
      <c r="E904" s="123"/>
      <c r="F904" s="62" t="s">
        <v>1101</v>
      </c>
      <c r="G904" s="63" t="n">
        <v>9785912820465</v>
      </c>
      <c r="H904" s="76" t="n">
        <v>90</v>
      </c>
      <c r="I904" s="65" t="n">
        <f aca="false">ROUND((100-$L$4)/100*H904,1)</f>
        <v>45</v>
      </c>
      <c r="J904" s="83" t="s">
        <v>1099</v>
      </c>
      <c r="K904" s="67" t="n">
        <v>48</v>
      </c>
      <c r="L904" s="114"/>
      <c r="M904" s="49" t="n">
        <f aca="false">L904*I904</f>
        <v>0</v>
      </c>
      <c r="N904" s="51" t="n">
        <f aca="false">L904*4.85/48</f>
        <v>0</v>
      </c>
      <c r="O904" s="51" t="n">
        <f aca="false">TRUNC(L904/K904,0)*K904</f>
        <v>0</v>
      </c>
      <c r="P904" s="52" t="n">
        <f aca="false">L904-O904</f>
        <v>0</v>
      </c>
      <c r="R904" s="51"/>
    </row>
    <row r="905" s="1" customFormat="true" ht="111.75" hidden="false" customHeight="true" outlineLevel="0" collapsed="false">
      <c r="A905" s="82" t="n">
        <f aca="false">A904+1</f>
        <v>22</v>
      </c>
      <c r="B905" s="75" t="s">
        <v>1097</v>
      </c>
      <c r="C905" s="148"/>
      <c r="D905" s="69" t="s">
        <v>1102</v>
      </c>
      <c r="E905" s="123"/>
      <c r="F905" s="62" t="s">
        <v>1103</v>
      </c>
      <c r="G905" s="63" t="n">
        <v>9785912823121</v>
      </c>
      <c r="H905" s="76" t="n">
        <v>90</v>
      </c>
      <c r="I905" s="65" t="n">
        <f aca="false">ROUND((100-$L$4)/100*H905,1)</f>
        <v>45</v>
      </c>
      <c r="J905" s="83" t="s">
        <v>1099</v>
      </c>
      <c r="K905" s="67" t="n">
        <v>48</v>
      </c>
      <c r="L905" s="114"/>
      <c r="M905" s="49" t="n">
        <f aca="false">L905*I905</f>
        <v>0</v>
      </c>
      <c r="N905" s="51" t="n">
        <f aca="false">L905*4.85/48</f>
        <v>0</v>
      </c>
      <c r="O905" s="51" t="n">
        <f aca="false">TRUNC(L905/K905,0)*K905</f>
        <v>0</v>
      </c>
      <c r="P905" s="52" t="n">
        <f aca="false">L905-O905</f>
        <v>0</v>
      </c>
      <c r="R905" s="51"/>
    </row>
    <row r="906" s="1" customFormat="true" ht="111.75" hidden="false" customHeight="true" outlineLevel="0" collapsed="false">
      <c r="A906" s="82" t="n">
        <f aca="false">A905+1</f>
        <v>23</v>
      </c>
      <c r="B906" s="75" t="s">
        <v>1097</v>
      </c>
      <c r="C906" s="148"/>
      <c r="D906" s="69" t="s">
        <v>1104</v>
      </c>
      <c r="E906" s="153"/>
      <c r="F906" s="62" t="s">
        <v>128</v>
      </c>
      <c r="G906" s="63" t="n">
        <v>9785912822384</v>
      </c>
      <c r="H906" s="76" t="n">
        <v>90</v>
      </c>
      <c r="I906" s="65" t="n">
        <f aca="false">ROUND((100-$L$4)/100*H906,1)</f>
        <v>45</v>
      </c>
      <c r="J906" s="83" t="s">
        <v>1099</v>
      </c>
      <c r="K906" s="67" t="n">
        <v>48</v>
      </c>
      <c r="L906" s="114"/>
      <c r="M906" s="49" t="n">
        <f aca="false">L906*I906</f>
        <v>0</v>
      </c>
      <c r="N906" s="51" t="n">
        <f aca="false">L906*4.85/48</f>
        <v>0</v>
      </c>
      <c r="O906" s="51" t="n">
        <f aca="false">TRUNC(L906/K906,0)*K906</f>
        <v>0</v>
      </c>
      <c r="P906" s="52" t="n">
        <f aca="false">L906-O906</f>
        <v>0</v>
      </c>
      <c r="R906" s="51"/>
    </row>
    <row r="907" s="1" customFormat="true" ht="111.75" hidden="false" customHeight="true" outlineLevel="0" collapsed="false">
      <c r="A907" s="82" t="n">
        <f aca="false">A906+1</f>
        <v>24</v>
      </c>
      <c r="B907" s="75" t="s">
        <v>1097</v>
      </c>
      <c r="C907" s="148"/>
      <c r="D907" s="69" t="s">
        <v>1105</v>
      </c>
      <c r="E907" s="123"/>
      <c r="F907" s="62" t="s">
        <v>128</v>
      </c>
      <c r="G907" s="63" t="n">
        <v>9785912826498</v>
      </c>
      <c r="H907" s="76" t="n">
        <v>90</v>
      </c>
      <c r="I907" s="65" t="n">
        <f aca="false">ROUND((100-$L$4)/100*H907,1)</f>
        <v>45</v>
      </c>
      <c r="J907" s="83" t="s">
        <v>1099</v>
      </c>
      <c r="K907" s="67" t="n">
        <v>48</v>
      </c>
      <c r="L907" s="114"/>
      <c r="M907" s="49" t="n">
        <f aca="false">L907*I907</f>
        <v>0</v>
      </c>
      <c r="N907" s="51" t="n">
        <f aca="false">L907*4.85/48</f>
        <v>0</v>
      </c>
      <c r="O907" s="51" t="n">
        <f aca="false">TRUNC(L907/K907,0)*K907</f>
        <v>0</v>
      </c>
      <c r="P907" s="52" t="n">
        <f aca="false">L907-O907</f>
        <v>0</v>
      </c>
      <c r="R907" s="51"/>
    </row>
    <row r="908" s="1" customFormat="true" ht="111.75" hidden="false" customHeight="true" outlineLevel="0" collapsed="false">
      <c r="A908" s="82" t="n">
        <f aca="false">A907+1</f>
        <v>25</v>
      </c>
      <c r="B908" s="75" t="s">
        <v>1097</v>
      </c>
      <c r="C908" s="148"/>
      <c r="D908" s="69" t="s">
        <v>1106</v>
      </c>
      <c r="E908" s="123"/>
      <c r="F908" s="62" t="s">
        <v>128</v>
      </c>
      <c r="G908" s="63" t="n">
        <v>9785912820991</v>
      </c>
      <c r="H908" s="76" t="n">
        <v>90</v>
      </c>
      <c r="I908" s="65" t="n">
        <f aca="false">ROUND((100-$L$4)/100*H908,1)</f>
        <v>45</v>
      </c>
      <c r="J908" s="83" t="s">
        <v>1099</v>
      </c>
      <c r="K908" s="67" t="n">
        <v>48</v>
      </c>
      <c r="L908" s="114"/>
      <c r="M908" s="49" t="n">
        <f aca="false">L908*I908</f>
        <v>0</v>
      </c>
      <c r="N908" s="51" t="n">
        <f aca="false">L908*4.85/48</f>
        <v>0</v>
      </c>
      <c r="O908" s="51" t="n">
        <f aca="false">TRUNC(L908/K908,0)*K908</f>
        <v>0</v>
      </c>
      <c r="P908" s="52" t="n">
        <f aca="false">L908-O908</f>
        <v>0</v>
      </c>
      <c r="R908" s="51"/>
    </row>
    <row r="909" s="1" customFormat="true" ht="111.75" hidden="false" customHeight="true" outlineLevel="0" collapsed="false">
      <c r="A909" s="82" t="n">
        <f aca="false">A908+1</f>
        <v>26</v>
      </c>
      <c r="B909" s="75" t="s">
        <v>1097</v>
      </c>
      <c r="C909" s="148"/>
      <c r="D909" s="69" t="s">
        <v>1107</v>
      </c>
      <c r="E909" s="123"/>
      <c r="F909" s="62" t="s">
        <v>1036</v>
      </c>
      <c r="G909" s="63" t="n">
        <v>9785912827730</v>
      </c>
      <c r="H909" s="76" t="n">
        <v>90</v>
      </c>
      <c r="I909" s="65" t="n">
        <f aca="false">ROUND((100-$L$4)/100*H909,1)</f>
        <v>45</v>
      </c>
      <c r="J909" s="83" t="s">
        <v>1099</v>
      </c>
      <c r="K909" s="67" t="n">
        <v>48</v>
      </c>
      <c r="L909" s="114"/>
      <c r="M909" s="49" t="n">
        <f aca="false">L909*I909</f>
        <v>0</v>
      </c>
      <c r="N909" s="51" t="n">
        <f aca="false">L909*4.85/48</f>
        <v>0</v>
      </c>
      <c r="O909" s="51" t="n">
        <f aca="false">TRUNC(L909/K909,0)*K909</f>
        <v>0</v>
      </c>
      <c r="P909" s="52" t="n">
        <f aca="false">L909-O909</f>
        <v>0</v>
      </c>
      <c r="R909" s="51"/>
    </row>
    <row r="910" s="1" customFormat="true" ht="111.75" hidden="false" customHeight="true" outlineLevel="0" collapsed="false">
      <c r="A910" s="82" t="n">
        <f aca="false">A909+1</f>
        <v>27</v>
      </c>
      <c r="B910" s="75" t="s">
        <v>1097</v>
      </c>
      <c r="C910" s="148"/>
      <c r="D910" s="69" t="s">
        <v>190</v>
      </c>
      <c r="E910" s="187"/>
      <c r="F910" s="62" t="s">
        <v>997</v>
      </c>
      <c r="G910" s="63" t="n">
        <v>9785912828928</v>
      </c>
      <c r="H910" s="76" t="n">
        <v>90</v>
      </c>
      <c r="I910" s="65" t="n">
        <f aca="false">ROUND((100-$L$4)/100*H910,1)</f>
        <v>45</v>
      </c>
      <c r="J910" s="83" t="s">
        <v>1108</v>
      </c>
      <c r="K910" s="67" t="n">
        <v>48</v>
      </c>
      <c r="L910" s="114"/>
      <c r="M910" s="49" t="n">
        <f aca="false">L910*I910</f>
        <v>0</v>
      </c>
      <c r="N910" s="51" t="n">
        <f aca="false">L910*4.32/48</f>
        <v>0</v>
      </c>
      <c r="O910" s="51" t="n">
        <f aca="false">TRUNC(L910/K910,0)*K910</f>
        <v>0</v>
      </c>
      <c r="P910" s="52" t="n">
        <f aca="false">L910-O910</f>
        <v>0</v>
      </c>
      <c r="R910" s="51"/>
    </row>
    <row r="911" s="1" customFormat="true" ht="111.75" hidden="false" customHeight="true" outlineLevel="0" collapsed="false">
      <c r="A911" s="82" t="n">
        <f aca="false">A910+1</f>
        <v>28</v>
      </c>
      <c r="B911" s="75" t="s">
        <v>1097</v>
      </c>
      <c r="C911" s="148"/>
      <c r="D911" s="69" t="s">
        <v>206</v>
      </c>
      <c r="E911" s="180"/>
      <c r="F911" s="62" t="s">
        <v>128</v>
      </c>
      <c r="G911" s="63" t="n">
        <v>9785912822117</v>
      </c>
      <c r="H911" s="76" t="n">
        <v>90</v>
      </c>
      <c r="I911" s="65" t="n">
        <f aca="false">ROUND((100-$L$4)/100*H911,1)</f>
        <v>45</v>
      </c>
      <c r="J911" s="83" t="s">
        <v>1108</v>
      </c>
      <c r="K911" s="67" t="n">
        <v>48</v>
      </c>
      <c r="L911" s="114"/>
      <c r="M911" s="49" t="n">
        <f aca="false">L911*I911</f>
        <v>0</v>
      </c>
      <c r="N911" s="51" t="n">
        <f aca="false">L911*4.32/48</f>
        <v>0</v>
      </c>
      <c r="O911" s="51" t="n">
        <f aca="false">TRUNC(L911/K911,0)*K911</f>
        <v>0</v>
      </c>
      <c r="P911" s="52" t="n">
        <f aca="false">L911-O911</f>
        <v>0</v>
      </c>
      <c r="R911" s="51"/>
    </row>
    <row r="912" s="1" customFormat="true" ht="111.75" hidden="false" customHeight="true" outlineLevel="0" collapsed="false">
      <c r="A912" s="82" t="n">
        <f aca="false">A911+1</f>
        <v>29</v>
      </c>
      <c r="B912" s="75" t="s">
        <v>1097</v>
      </c>
      <c r="C912" s="148"/>
      <c r="D912" s="69" t="s">
        <v>1109</v>
      </c>
      <c r="E912" s="123"/>
      <c r="F912" s="62" t="s">
        <v>123</v>
      </c>
      <c r="G912" s="63" t="n">
        <v>9785912822124</v>
      </c>
      <c r="H912" s="76" t="n">
        <v>90</v>
      </c>
      <c r="I912" s="65" t="n">
        <f aca="false">ROUND((100-$L$4)/100*H912,1)</f>
        <v>45</v>
      </c>
      <c r="J912" s="83" t="s">
        <v>1108</v>
      </c>
      <c r="K912" s="67" t="n">
        <v>48</v>
      </c>
      <c r="L912" s="114"/>
      <c r="M912" s="49" t="n">
        <f aca="false">L912*I912</f>
        <v>0</v>
      </c>
      <c r="N912" s="51" t="n">
        <f aca="false">L912*4.32/48</f>
        <v>0</v>
      </c>
      <c r="O912" s="51" t="n">
        <f aca="false">TRUNC(L912/K912,0)*K912</f>
        <v>0</v>
      </c>
      <c r="P912" s="52" t="n">
        <f aca="false">L912-O912</f>
        <v>0</v>
      </c>
      <c r="R912" s="51"/>
    </row>
    <row r="913" s="1" customFormat="true" ht="111.75" hidden="false" customHeight="true" outlineLevel="0" collapsed="false">
      <c r="A913" s="82" t="n">
        <f aca="false">A912+1</f>
        <v>30</v>
      </c>
      <c r="B913" s="75" t="s">
        <v>1097</v>
      </c>
      <c r="C913" s="148"/>
      <c r="D913" s="69" t="s">
        <v>317</v>
      </c>
      <c r="E913" s="187"/>
      <c r="F913" s="62" t="s">
        <v>123</v>
      </c>
      <c r="G913" s="63" t="n">
        <v>9785912824708</v>
      </c>
      <c r="H913" s="76" t="n">
        <v>90</v>
      </c>
      <c r="I913" s="65" t="n">
        <f aca="false">ROUND((100-$L$4)/100*H913,1)</f>
        <v>45</v>
      </c>
      <c r="J913" s="83" t="s">
        <v>1108</v>
      </c>
      <c r="K913" s="67" t="n">
        <v>48</v>
      </c>
      <c r="L913" s="114"/>
      <c r="M913" s="49" t="n">
        <f aca="false">L913*I913</f>
        <v>0</v>
      </c>
      <c r="N913" s="51" t="n">
        <f aca="false">L913*4.32/48</f>
        <v>0</v>
      </c>
      <c r="O913" s="51" t="n">
        <f aca="false">TRUNC(L913/K913,0)*K913</f>
        <v>0</v>
      </c>
      <c r="P913" s="52" t="n">
        <f aca="false">L913-O913</f>
        <v>0</v>
      </c>
      <c r="R913" s="51"/>
    </row>
    <row r="914" s="1" customFormat="true" ht="111.75" hidden="false" customHeight="true" outlineLevel="0" collapsed="false">
      <c r="A914" s="82" t="n">
        <f aca="false">A913+1</f>
        <v>31</v>
      </c>
      <c r="B914" s="75" t="s">
        <v>1097</v>
      </c>
      <c r="C914" s="148"/>
      <c r="D914" s="69" t="s">
        <v>1110</v>
      </c>
      <c r="E914" s="123"/>
      <c r="F914" s="62" t="s">
        <v>1111</v>
      </c>
      <c r="G914" s="63" t="n">
        <v>9785912822155</v>
      </c>
      <c r="H914" s="76" t="n">
        <v>90</v>
      </c>
      <c r="I914" s="65" t="n">
        <f aca="false">ROUND((100-$L$4)/100*H914,1)</f>
        <v>45</v>
      </c>
      <c r="J914" s="83" t="s">
        <v>1108</v>
      </c>
      <c r="K914" s="67" t="n">
        <v>48</v>
      </c>
      <c r="L914" s="114"/>
      <c r="M914" s="49" t="n">
        <f aca="false">L914*I914</f>
        <v>0</v>
      </c>
      <c r="N914" s="51" t="n">
        <f aca="false">L914*4.32/48</f>
        <v>0</v>
      </c>
      <c r="O914" s="51" t="n">
        <f aca="false">TRUNC(L914/K914,0)*K914</f>
        <v>0</v>
      </c>
      <c r="P914" s="52" t="n">
        <f aca="false">L914-O914</f>
        <v>0</v>
      </c>
      <c r="R914" s="51"/>
    </row>
    <row r="915" s="1" customFormat="true" ht="111.75" hidden="false" customHeight="true" outlineLevel="0" collapsed="false">
      <c r="A915" s="82" t="n">
        <f aca="false">A914+1</f>
        <v>32</v>
      </c>
      <c r="B915" s="75" t="s">
        <v>1097</v>
      </c>
      <c r="C915" s="148"/>
      <c r="D915" s="69" t="s">
        <v>1112</v>
      </c>
      <c r="E915" s="187"/>
      <c r="F915" s="62" t="s">
        <v>1036</v>
      </c>
      <c r="G915" s="174" t="n">
        <v>9785912824968</v>
      </c>
      <c r="H915" s="76" t="n">
        <v>90</v>
      </c>
      <c r="I915" s="65" t="n">
        <f aca="false">ROUND((100-$L$4)/100*H915,1)</f>
        <v>45</v>
      </c>
      <c r="J915" s="83" t="s">
        <v>1108</v>
      </c>
      <c r="K915" s="67" t="n">
        <v>48</v>
      </c>
      <c r="L915" s="114"/>
      <c r="M915" s="49" t="n">
        <f aca="false">L915*I915</f>
        <v>0</v>
      </c>
      <c r="N915" s="51" t="n">
        <f aca="false">L915*4.32/48</f>
        <v>0</v>
      </c>
      <c r="O915" s="51" t="n">
        <f aca="false">TRUNC(L915/K915,0)*K915</f>
        <v>0</v>
      </c>
      <c r="P915" s="52" t="n">
        <f aca="false">L915-O915</f>
        <v>0</v>
      </c>
      <c r="R915" s="51"/>
    </row>
    <row r="916" s="1" customFormat="true" ht="111.75" hidden="false" customHeight="true" outlineLevel="0" collapsed="false">
      <c r="A916" s="82" t="n">
        <f aca="false">A915+1</f>
        <v>33</v>
      </c>
      <c r="B916" s="75" t="s">
        <v>1097</v>
      </c>
      <c r="C916" s="148"/>
      <c r="D916" s="69" t="s">
        <v>471</v>
      </c>
      <c r="E916" s="123"/>
      <c r="F916" s="62" t="s">
        <v>123</v>
      </c>
      <c r="G916" s="63" t="n">
        <v>9785912823527</v>
      </c>
      <c r="H916" s="76" t="n">
        <v>90</v>
      </c>
      <c r="I916" s="65" t="n">
        <f aca="false">ROUND((100-$L$4)/100*H916,1)</f>
        <v>45</v>
      </c>
      <c r="J916" s="83" t="s">
        <v>1108</v>
      </c>
      <c r="K916" s="67" t="n">
        <v>48</v>
      </c>
      <c r="L916" s="68"/>
      <c r="M916" s="49" t="n">
        <f aca="false">L916*I916</f>
        <v>0</v>
      </c>
      <c r="N916" s="51" t="n">
        <f aca="false">L916*4.32/48</f>
        <v>0</v>
      </c>
      <c r="O916" s="51" t="n">
        <f aca="false">TRUNC(L916/K916,0)*K916</f>
        <v>0</v>
      </c>
      <c r="P916" s="52" t="n">
        <f aca="false">L916-O916</f>
        <v>0</v>
      </c>
      <c r="R916" s="51"/>
    </row>
    <row r="917" s="1" customFormat="true" ht="111.75" hidden="false" customHeight="true" outlineLevel="0" collapsed="false">
      <c r="A917" s="82" t="n">
        <f aca="false">A916+1</f>
        <v>34</v>
      </c>
      <c r="B917" s="75" t="s">
        <v>1097</v>
      </c>
      <c r="C917" s="148"/>
      <c r="D917" s="69" t="s">
        <v>1113</v>
      </c>
      <c r="E917" s="123"/>
      <c r="F917" s="62" t="s">
        <v>1114</v>
      </c>
      <c r="G917" s="63" t="n">
        <v>9785912825255</v>
      </c>
      <c r="H917" s="76" t="n">
        <v>90</v>
      </c>
      <c r="I917" s="65" t="n">
        <f aca="false">ROUND((100-$L$4)/100*H917,1)</f>
        <v>45</v>
      </c>
      <c r="J917" s="83" t="s">
        <v>1108</v>
      </c>
      <c r="K917" s="67" t="n">
        <v>48</v>
      </c>
      <c r="L917" s="68"/>
      <c r="M917" s="49" t="n">
        <f aca="false">L917*I917</f>
        <v>0</v>
      </c>
      <c r="N917" s="51" t="n">
        <f aca="false">L917*4.32/48</f>
        <v>0</v>
      </c>
      <c r="O917" s="51" t="n">
        <f aca="false">TRUNC(L917/K917,0)*K917</f>
        <v>0</v>
      </c>
      <c r="P917" s="52" t="n">
        <f aca="false">L917-O917</f>
        <v>0</v>
      </c>
      <c r="R917" s="51"/>
    </row>
    <row r="918" s="1" customFormat="true" ht="111.75" hidden="false" customHeight="true" outlineLevel="0" collapsed="false">
      <c r="A918" s="82" t="n">
        <f aca="false">A917+1</f>
        <v>35</v>
      </c>
      <c r="B918" s="75" t="s">
        <v>1097</v>
      </c>
      <c r="C918" s="148"/>
      <c r="D918" s="69" t="s">
        <v>1115</v>
      </c>
      <c r="E918" s="187"/>
      <c r="F918" s="62" t="s">
        <v>1036</v>
      </c>
      <c r="G918" s="174" t="n">
        <v>9785912824975</v>
      </c>
      <c r="H918" s="76" t="n">
        <v>90</v>
      </c>
      <c r="I918" s="65" t="n">
        <f aca="false">ROUND((100-$L$4)/100*H918,1)</f>
        <v>45</v>
      </c>
      <c r="J918" s="83" t="s">
        <v>1108</v>
      </c>
      <c r="K918" s="67" t="n">
        <v>48</v>
      </c>
      <c r="L918" s="68"/>
      <c r="M918" s="49" t="n">
        <f aca="false">L918*I918</f>
        <v>0</v>
      </c>
      <c r="N918" s="51" t="n">
        <f aca="false">L918*4.32/48</f>
        <v>0</v>
      </c>
      <c r="O918" s="51" t="n">
        <f aca="false">TRUNC(L918/K918,0)*K918</f>
        <v>0</v>
      </c>
      <c r="P918" s="52" t="n">
        <f aca="false">L918-O918</f>
        <v>0</v>
      </c>
      <c r="R918" s="51"/>
    </row>
    <row r="919" s="1" customFormat="true" ht="111.75" hidden="false" customHeight="true" outlineLevel="0" collapsed="false">
      <c r="A919" s="82" t="n">
        <f aca="false">A918+1</f>
        <v>36</v>
      </c>
      <c r="B919" s="75" t="s">
        <v>1097</v>
      </c>
      <c r="C919" s="148"/>
      <c r="D919" s="69" t="s">
        <v>894</v>
      </c>
      <c r="E919" s="187"/>
      <c r="F919" s="62" t="s">
        <v>1036</v>
      </c>
      <c r="G919" s="174" t="n">
        <v>9785912823053</v>
      </c>
      <c r="H919" s="76" t="n">
        <v>90</v>
      </c>
      <c r="I919" s="65" t="n">
        <f aca="false">ROUND((100-$L$4)/100*H919,1)</f>
        <v>45</v>
      </c>
      <c r="J919" s="83" t="s">
        <v>1108</v>
      </c>
      <c r="K919" s="67" t="n">
        <v>48</v>
      </c>
      <c r="L919" s="68"/>
      <c r="M919" s="49" t="n">
        <f aca="false">L919*I919</f>
        <v>0</v>
      </c>
      <c r="N919" s="51" t="n">
        <f aca="false">L919*4.32/48</f>
        <v>0</v>
      </c>
      <c r="O919" s="51" t="n">
        <f aca="false">TRUNC(L919/K919,0)*K919</f>
        <v>0</v>
      </c>
      <c r="P919" s="52" t="n">
        <f aca="false">L919-O919</f>
        <v>0</v>
      </c>
      <c r="R919" s="51"/>
    </row>
    <row r="920" s="1" customFormat="true" ht="37.5" hidden="false" customHeight="true" outlineLevel="0" collapsed="false">
      <c r="A920" s="71"/>
      <c r="B920" s="71"/>
      <c r="C920" s="71"/>
      <c r="D920" s="71"/>
      <c r="E920" s="184"/>
      <c r="F920" s="55" t="s">
        <v>1087</v>
      </c>
      <c r="G920" s="55"/>
      <c r="H920" s="55"/>
      <c r="I920" s="55"/>
      <c r="J920" s="55"/>
      <c r="K920" s="55"/>
      <c r="L920" s="114"/>
      <c r="M920" s="49"/>
      <c r="N920" s="51"/>
      <c r="O920" s="51"/>
      <c r="P920" s="52"/>
      <c r="R920" s="51"/>
    </row>
    <row r="921" s="1" customFormat="true" ht="111.75" hidden="false" customHeight="true" outlineLevel="0" collapsed="false">
      <c r="A921" s="74" t="n">
        <f aca="false">A919+1</f>
        <v>37</v>
      </c>
      <c r="B921" s="75"/>
      <c r="C921" s="169" t="s">
        <v>189</v>
      </c>
      <c r="D921" s="273" t="s">
        <v>875</v>
      </c>
      <c r="E921" s="123"/>
      <c r="F921" s="62" t="s">
        <v>90</v>
      </c>
      <c r="G921" s="174" t="n">
        <v>9785912825101</v>
      </c>
      <c r="H921" s="76" t="n">
        <v>120</v>
      </c>
      <c r="I921" s="65" t="n">
        <f aca="false">ROUND((100-$L$4)/100*H921,1)</f>
        <v>60</v>
      </c>
      <c r="J921" s="83" t="s">
        <v>161</v>
      </c>
      <c r="K921" s="67" t="n">
        <v>48</v>
      </c>
      <c r="L921" s="68"/>
      <c r="M921" s="49" t="n">
        <f aca="false">I921*L921</f>
        <v>0</v>
      </c>
      <c r="N921" s="51" t="n">
        <f aca="false">L921*4.32/48</f>
        <v>0</v>
      </c>
      <c r="O921" s="51" t="n">
        <f aca="false">TRUNC(L921/K921,0)*K921</f>
        <v>0</v>
      </c>
      <c r="P921" s="52" t="n">
        <f aca="false">L921-O921</f>
        <v>0</v>
      </c>
      <c r="R921" s="51"/>
    </row>
    <row r="922" s="1" customFormat="true" ht="111.75" hidden="false" customHeight="true" outlineLevel="0" collapsed="false">
      <c r="A922" s="74" t="n">
        <f aca="false">A921+1</f>
        <v>38</v>
      </c>
      <c r="B922" s="75"/>
      <c r="C922" s="169" t="s">
        <v>189</v>
      </c>
      <c r="D922" s="273" t="s">
        <v>911</v>
      </c>
      <c r="E922" s="123"/>
      <c r="F922" s="62" t="s">
        <v>90</v>
      </c>
      <c r="G922" s="174" t="n">
        <v>9785912821080</v>
      </c>
      <c r="H922" s="76" t="n">
        <v>120</v>
      </c>
      <c r="I922" s="65" t="n">
        <f aca="false">ROUND((100-$L$4)/100*H922,1)</f>
        <v>60</v>
      </c>
      <c r="J922" s="83" t="s">
        <v>161</v>
      </c>
      <c r="K922" s="67" t="n">
        <v>48</v>
      </c>
      <c r="L922" s="68"/>
      <c r="M922" s="49" t="n">
        <f aca="false">I922*L922</f>
        <v>0</v>
      </c>
      <c r="N922" s="51" t="n">
        <f aca="false">L922*4.32/48</f>
        <v>0</v>
      </c>
      <c r="O922" s="51" t="n">
        <f aca="false">TRUNC(L922/K922,0)*K922</f>
        <v>0</v>
      </c>
      <c r="P922" s="52" t="n">
        <f aca="false">L922-O922</f>
        <v>0</v>
      </c>
      <c r="R922" s="51"/>
    </row>
    <row r="923" s="1" customFormat="true" ht="111.75" hidden="false" customHeight="true" outlineLevel="0" collapsed="false">
      <c r="A923" s="74" t="n">
        <f aca="false">A922+1</f>
        <v>39</v>
      </c>
      <c r="B923" s="75" t="s">
        <v>1091</v>
      </c>
      <c r="C923" s="169" t="s">
        <v>189</v>
      </c>
      <c r="D923" s="273" t="s">
        <v>1116</v>
      </c>
      <c r="E923" s="123"/>
      <c r="F923" s="62" t="s">
        <v>90</v>
      </c>
      <c r="G923" s="174" t="n">
        <v>9785912824890</v>
      </c>
      <c r="H923" s="76" t="n">
        <v>120</v>
      </c>
      <c r="I923" s="65" t="n">
        <f aca="false">ROUND((100-$L$4)/100*H923,1)</f>
        <v>60</v>
      </c>
      <c r="J923" s="83" t="s">
        <v>161</v>
      </c>
      <c r="K923" s="67" t="n">
        <v>48</v>
      </c>
      <c r="L923" s="68"/>
      <c r="M923" s="49" t="n">
        <f aca="false">I923*L923</f>
        <v>0</v>
      </c>
      <c r="N923" s="51" t="n">
        <f aca="false">L923*4.32/48</f>
        <v>0</v>
      </c>
      <c r="O923" s="51" t="n">
        <f aca="false">TRUNC(L923/K923,0)*K923</f>
        <v>0</v>
      </c>
      <c r="P923" s="52" t="n">
        <f aca="false">L923-O923</f>
        <v>0</v>
      </c>
      <c r="R923" s="51"/>
    </row>
    <row r="924" s="1" customFormat="true" ht="111.75" hidden="false" customHeight="true" outlineLevel="0" collapsed="false">
      <c r="A924" s="74" t="n">
        <f aca="false">A923+1</f>
        <v>40</v>
      </c>
      <c r="B924" s="75" t="s">
        <v>1091</v>
      </c>
      <c r="C924" s="169" t="s">
        <v>189</v>
      </c>
      <c r="D924" s="273" t="s">
        <v>1117</v>
      </c>
      <c r="E924" s="123"/>
      <c r="F924" s="62" t="s">
        <v>90</v>
      </c>
      <c r="G924" s="174" t="n">
        <v>9785912821073</v>
      </c>
      <c r="H924" s="76" t="n">
        <v>120</v>
      </c>
      <c r="I924" s="65" t="n">
        <f aca="false">ROUND((100-$L$4)/100*H924,1)</f>
        <v>60</v>
      </c>
      <c r="J924" s="83" t="s">
        <v>161</v>
      </c>
      <c r="K924" s="67" t="n">
        <v>48</v>
      </c>
      <c r="L924" s="68"/>
      <c r="M924" s="49" t="n">
        <f aca="false">L924*I924</f>
        <v>0</v>
      </c>
      <c r="N924" s="51" t="n">
        <f aca="false">L924*4.85/48</f>
        <v>0</v>
      </c>
      <c r="O924" s="51" t="n">
        <f aca="false">TRUNC(L924/K924,0)*K924</f>
        <v>0</v>
      </c>
      <c r="P924" s="52" t="n">
        <f aca="false">L924-O924</f>
        <v>0</v>
      </c>
      <c r="R924" s="51"/>
    </row>
    <row r="925" s="1" customFormat="true" ht="111.75" hidden="false" customHeight="true" outlineLevel="0" collapsed="false">
      <c r="A925" s="74" t="n">
        <f aca="false">A924+1</f>
        <v>41</v>
      </c>
      <c r="B925" s="75"/>
      <c r="C925" s="169" t="s">
        <v>189</v>
      </c>
      <c r="D925" s="273" t="s">
        <v>1118</v>
      </c>
      <c r="E925" s="123"/>
      <c r="F925" s="62" t="s">
        <v>90</v>
      </c>
      <c r="G925" s="174" t="n">
        <v>9785912825231</v>
      </c>
      <c r="H925" s="76" t="n">
        <v>120</v>
      </c>
      <c r="I925" s="65" t="n">
        <f aca="false">ROUND((100-$L$4)/100*H925,1)</f>
        <v>60</v>
      </c>
      <c r="J925" s="83" t="s">
        <v>161</v>
      </c>
      <c r="K925" s="67" t="n">
        <v>48</v>
      </c>
      <c r="L925" s="68"/>
      <c r="M925" s="49" t="n">
        <f aca="false">I925*L925</f>
        <v>0</v>
      </c>
      <c r="N925" s="51" t="n">
        <f aca="false">L925*4.32/48</f>
        <v>0</v>
      </c>
      <c r="O925" s="51" t="n">
        <f aca="false">TRUNC(L925/K925,0)*K925</f>
        <v>0</v>
      </c>
      <c r="P925" s="52" t="n">
        <f aca="false">L925-O925</f>
        <v>0</v>
      </c>
      <c r="R925" s="51"/>
    </row>
    <row r="926" s="1" customFormat="true" ht="111.75" hidden="false" customHeight="true" outlineLevel="0" collapsed="false">
      <c r="A926" s="74" t="n">
        <f aca="false">A925+1</f>
        <v>42</v>
      </c>
      <c r="B926" s="75"/>
      <c r="C926" s="169" t="s">
        <v>189</v>
      </c>
      <c r="D926" s="273" t="s">
        <v>887</v>
      </c>
      <c r="E926" s="123"/>
      <c r="F926" s="62" t="s">
        <v>90</v>
      </c>
      <c r="G926" s="174" t="n">
        <v>9785912826481</v>
      </c>
      <c r="H926" s="76" t="n">
        <v>120</v>
      </c>
      <c r="I926" s="65" t="n">
        <f aca="false">ROUND((100-$L$4)/100*H926,1)</f>
        <v>60</v>
      </c>
      <c r="J926" s="83" t="s">
        <v>161</v>
      </c>
      <c r="K926" s="67" t="n">
        <v>48</v>
      </c>
      <c r="L926" s="68"/>
      <c r="M926" s="49" t="n">
        <f aca="false">I926*L926</f>
        <v>0</v>
      </c>
      <c r="N926" s="51" t="n">
        <f aca="false">L926*4.32/48</f>
        <v>0</v>
      </c>
      <c r="O926" s="51" t="n">
        <f aca="false">TRUNC(L926/K926,0)*K926</f>
        <v>0</v>
      </c>
      <c r="P926" s="52" t="n">
        <f aca="false">L926-O926</f>
        <v>0</v>
      </c>
      <c r="R926" s="51"/>
    </row>
    <row r="927" s="1" customFormat="true" ht="111.75" hidden="false" customHeight="true" outlineLevel="0" collapsed="false">
      <c r="A927" s="74" t="n">
        <f aca="false">A926+1</f>
        <v>43</v>
      </c>
      <c r="B927" s="75" t="s">
        <v>1091</v>
      </c>
      <c r="C927" s="169" t="s">
        <v>189</v>
      </c>
      <c r="D927" s="273" t="s">
        <v>890</v>
      </c>
      <c r="E927" s="123"/>
      <c r="F927" s="62" t="s">
        <v>885</v>
      </c>
      <c r="G927" s="63" t="n">
        <v>9785912823558</v>
      </c>
      <c r="H927" s="76" t="n">
        <v>120</v>
      </c>
      <c r="I927" s="65" t="n">
        <f aca="false">ROUND((100-$L$4)/100*H927,1)</f>
        <v>60</v>
      </c>
      <c r="J927" s="83" t="s">
        <v>161</v>
      </c>
      <c r="K927" s="67" t="n">
        <v>48</v>
      </c>
      <c r="L927" s="68"/>
      <c r="M927" s="49" t="n">
        <f aca="false">L927*I927</f>
        <v>0</v>
      </c>
      <c r="N927" s="51" t="n">
        <f aca="false">L927*4.32/48</f>
        <v>0</v>
      </c>
      <c r="O927" s="51" t="n">
        <f aca="false">TRUNC(L927/K927,0)*K927</f>
        <v>0</v>
      </c>
      <c r="P927" s="52" t="n">
        <f aca="false">L927-O927</f>
        <v>0</v>
      </c>
      <c r="R927" s="51"/>
    </row>
    <row r="928" s="1" customFormat="true" ht="111.75" hidden="false" customHeight="true" outlineLevel="0" collapsed="false">
      <c r="A928" s="74" t="n">
        <f aca="false">A927+1</f>
        <v>44</v>
      </c>
      <c r="B928" s="75"/>
      <c r="C928" s="169" t="s">
        <v>189</v>
      </c>
      <c r="D928" s="273" t="s">
        <v>896</v>
      </c>
      <c r="E928" s="123"/>
      <c r="F928" s="62" t="s">
        <v>90</v>
      </c>
      <c r="G928" s="63" t="n">
        <v>9785912824920</v>
      </c>
      <c r="H928" s="76" t="n">
        <v>120</v>
      </c>
      <c r="I928" s="65" t="n">
        <f aca="false">ROUND((100-$L$4)/100*H928,1)</f>
        <v>60</v>
      </c>
      <c r="J928" s="83" t="s">
        <v>161</v>
      </c>
      <c r="K928" s="67" t="n">
        <v>48</v>
      </c>
      <c r="L928" s="68"/>
      <c r="M928" s="49" t="n">
        <f aca="false">I928*L928</f>
        <v>0</v>
      </c>
      <c r="N928" s="51" t="n">
        <f aca="false">L928*4.32/48</f>
        <v>0</v>
      </c>
      <c r="O928" s="51" t="n">
        <f aca="false">TRUNC(L928/K928,0)*K928</f>
        <v>0</v>
      </c>
      <c r="P928" s="52" t="n">
        <f aca="false">L928-O928</f>
        <v>0</v>
      </c>
      <c r="R928" s="51"/>
    </row>
    <row r="929" s="1" customFormat="true" ht="111.75" hidden="false" customHeight="true" outlineLevel="0" collapsed="false">
      <c r="A929" s="74" t="n">
        <f aca="false">A928+1</f>
        <v>45</v>
      </c>
      <c r="B929" s="75" t="s">
        <v>1091</v>
      </c>
      <c r="C929" s="169" t="s">
        <v>189</v>
      </c>
      <c r="D929" s="273" t="s">
        <v>921</v>
      </c>
      <c r="E929" s="123"/>
      <c r="F929" s="62" t="s">
        <v>900</v>
      </c>
      <c r="G929" s="174" t="n">
        <v>9785912828966</v>
      </c>
      <c r="H929" s="76" t="n">
        <v>120</v>
      </c>
      <c r="I929" s="65" t="n">
        <f aca="false">ROUND((100-$L$4)/100*H929,1)</f>
        <v>60</v>
      </c>
      <c r="J929" s="83" t="s">
        <v>161</v>
      </c>
      <c r="K929" s="67" t="n">
        <v>48</v>
      </c>
      <c r="L929" s="68"/>
      <c r="M929" s="49" t="n">
        <f aca="false">I929*L929</f>
        <v>0</v>
      </c>
      <c r="N929" s="51" t="n">
        <f aca="false">L929*4.32/48</f>
        <v>0</v>
      </c>
      <c r="O929" s="51" t="n">
        <f aca="false">TRUNC(L929/K929,0)*K929</f>
        <v>0</v>
      </c>
      <c r="P929" s="52" t="n">
        <f aca="false">L929-O929</f>
        <v>0</v>
      </c>
      <c r="R929" s="51"/>
    </row>
    <row r="930" s="1" customFormat="true" ht="111.75" hidden="false" customHeight="true" outlineLevel="0" collapsed="false">
      <c r="A930" s="74" t="n">
        <f aca="false">A929+1</f>
        <v>46</v>
      </c>
      <c r="B930" s="75"/>
      <c r="C930" s="169" t="s">
        <v>189</v>
      </c>
      <c r="D930" s="273" t="s">
        <v>1119</v>
      </c>
      <c r="E930" s="123"/>
      <c r="F930" s="62" t="s">
        <v>900</v>
      </c>
      <c r="G930" s="174" t="n">
        <v>9785912822001</v>
      </c>
      <c r="H930" s="76" t="n">
        <v>120</v>
      </c>
      <c r="I930" s="65" t="n">
        <f aca="false">ROUND((100-$L$4)/100*H930,1)</f>
        <v>60</v>
      </c>
      <c r="J930" s="83" t="s">
        <v>161</v>
      </c>
      <c r="K930" s="67" t="n">
        <v>48</v>
      </c>
      <c r="L930" s="68"/>
      <c r="M930" s="49" t="n">
        <f aca="false">I930*L930</f>
        <v>0</v>
      </c>
      <c r="N930" s="51" t="n">
        <f aca="false">L930*4.32/48</f>
        <v>0</v>
      </c>
      <c r="O930" s="51" t="n">
        <f aca="false">TRUNC(L930/K930,0)*K930</f>
        <v>0</v>
      </c>
      <c r="P930" s="52" t="n">
        <f aca="false">L930-O930</f>
        <v>0</v>
      </c>
      <c r="R930" s="51"/>
    </row>
    <row r="931" s="1" customFormat="true" ht="111.75" hidden="false" customHeight="true" outlineLevel="0" collapsed="false">
      <c r="A931" s="74" t="n">
        <f aca="false">A930+1</f>
        <v>47</v>
      </c>
      <c r="B931" s="75"/>
      <c r="C931" s="169" t="s">
        <v>189</v>
      </c>
      <c r="D931" s="273" t="s">
        <v>1037</v>
      </c>
      <c r="E931" s="187"/>
      <c r="F931" s="62" t="s">
        <v>1036</v>
      </c>
      <c r="G931" s="63" t="n">
        <v>9785912823855</v>
      </c>
      <c r="H931" s="76" t="n">
        <v>120</v>
      </c>
      <c r="I931" s="65" t="n">
        <f aca="false">ROUND((100-$L$4)/100*H931,1)</f>
        <v>60</v>
      </c>
      <c r="J931" s="83" t="s">
        <v>161</v>
      </c>
      <c r="K931" s="67" t="n">
        <v>48</v>
      </c>
      <c r="L931" s="68"/>
      <c r="M931" s="49" t="n">
        <f aca="false">L931*I931</f>
        <v>0</v>
      </c>
      <c r="N931" s="51" t="n">
        <f aca="false">L931*4.32/48</f>
        <v>0</v>
      </c>
      <c r="O931" s="51" t="n">
        <f aca="false">TRUNC(L931/K931,0)*K931</f>
        <v>0</v>
      </c>
      <c r="P931" s="52" t="n">
        <f aca="false">L931-O931</f>
        <v>0</v>
      </c>
      <c r="R931" s="51"/>
    </row>
    <row r="932" s="1" customFormat="true" ht="111.75" hidden="false" customHeight="true" outlineLevel="0" collapsed="false">
      <c r="A932" s="74" t="n">
        <f aca="false">A931+1</f>
        <v>48</v>
      </c>
      <c r="B932" s="75"/>
      <c r="C932" s="169" t="s">
        <v>189</v>
      </c>
      <c r="D932" s="273" t="s">
        <v>1120</v>
      </c>
      <c r="E932" s="123"/>
      <c r="F932" s="62" t="s">
        <v>1036</v>
      </c>
      <c r="G932" s="63" t="n">
        <v>9785912823695</v>
      </c>
      <c r="H932" s="76" t="n">
        <v>120</v>
      </c>
      <c r="I932" s="65" t="n">
        <f aca="false">ROUND((100-$L$4)/100*H932,1)</f>
        <v>60</v>
      </c>
      <c r="J932" s="83" t="s">
        <v>161</v>
      </c>
      <c r="K932" s="67" t="n">
        <v>48</v>
      </c>
      <c r="L932" s="68"/>
      <c r="M932" s="49" t="n">
        <f aca="false">L932*I932</f>
        <v>0</v>
      </c>
      <c r="N932" s="51" t="n">
        <f aca="false">L932*4.32/48</f>
        <v>0</v>
      </c>
      <c r="O932" s="51" t="n">
        <f aca="false">TRUNC(L932/K932,0)*K932</f>
        <v>0</v>
      </c>
      <c r="P932" s="52" t="n">
        <f aca="false">L932-O932</f>
        <v>0</v>
      </c>
      <c r="R932" s="51"/>
    </row>
    <row r="933" customFormat="false" ht="15" hidden="false" customHeight="false" outlineLevel="0" collapsed="false">
      <c r="A933" s="301"/>
      <c r="B933" s="302"/>
      <c r="C933" s="303"/>
      <c r="D933" s="304"/>
      <c r="E933" s="304"/>
      <c r="F933" s="305"/>
      <c r="G933" s="305"/>
      <c r="H933" s="305"/>
      <c r="I933" s="305"/>
      <c r="J933" s="306" t="s">
        <v>1121</v>
      </c>
      <c r="K933" s="306"/>
      <c r="L933" s="307" t="n">
        <f aca="false">SUM(L11:L932)</f>
        <v>0</v>
      </c>
      <c r="M933" s="308" t="n">
        <f aca="false">SUM(M11:M932)</f>
        <v>0</v>
      </c>
      <c r="N933" s="309" t="n">
        <f aca="false">SUM(N11:N932)</f>
        <v>0</v>
      </c>
      <c r="O933" s="51"/>
      <c r="P933" s="52"/>
    </row>
    <row r="934" customFormat="false" ht="15" hidden="false" customHeight="false" outlineLevel="0" collapsed="false">
      <c r="A934" s="301"/>
      <c r="B934" s="302"/>
      <c r="C934" s="303"/>
      <c r="D934" s="304"/>
      <c r="E934" s="304"/>
      <c r="F934" s="305" t="s">
        <v>1122</v>
      </c>
      <c r="G934" s="305"/>
      <c r="H934" s="305"/>
      <c r="I934" s="305"/>
      <c r="J934" s="306"/>
      <c r="K934" s="306"/>
      <c r="L934" s="310"/>
    </row>
    <row r="935" customFormat="false" ht="15" hidden="false" customHeight="false" outlineLevel="0" collapsed="false">
      <c r="B935" s="311"/>
      <c r="D935" s="312"/>
      <c r="E935" s="312"/>
      <c r="F935" s="313" t="s">
        <v>1123</v>
      </c>
      <c r="L935" s="310"/>
    </row>
  </sheetData>
  <mergeCells count="176">
    <mergeCell ref="E5:G6"/>
    <mergeCell ref="L5:M5"/>
    <mergeCell ref="L6:M6"/>
    <mergeCell ref="L7:M7"/>
    <mergeCell ref="A9:K9"/>
    <mergeCell ref="A10:E10"/>
    <mergeCell ref="F10:K10"/>
    <mergeCell ref="A18:D18"/>
    <mergeCell ref="F18:K18"/>
    <mergeCell ref="A31:D31"/>
    <mergeCell ref="F31:K31"/>
    <mergeCell ref="A34:D34"/>
    <mergeCell ref="F34:K34"/>
    <mergeCell ref="B39:E39"/>
    <mergeCell ref="F39:K39"/>
    <mergeCell ref="A42:D42"/>
    <mergeCell ref="F42:K42"/>
    <mergeCell ref="A48:E48"/>
    <mergeCell ref="F48:K48"/>
    <mergeCell ref="A50:D50"/>
    <mergeCell ref="F50:K50"/>
    <mergeCell ref="A52:K52"/>
    <mergeCell ref="A53:D53"/>
    <mergeCell ref="F53:K53"/>
    <mergeCell ref="A58:D58"/>
    <mergeCell ref="F58:K58"/>
    <mergeCell ref="A66:D66"/>
    <mergeCell ref="F66:K66"/>
    <mergeCell ref="A73:D73"/>
    <mergeCell ref="F73:K73"/>
    <mergeCell ref="A77:D77"/>
    <mergeCell ref="F77:K77"/>
    <mergeCell ref="A86:D86"/>
    <mergeCell ref="F86:K86"/>
    <mergeCell ref="A91:K91"/>
    <mergeCell ref="A92:J92"/>
    <mergeCell ref="A93:D93"/>
    <mergeCell ref="F93:K93"/>
    <mergeCell ref="A102:D102"/>
    <mergeCell ref="F102:K102"/>
    <mergeCell ref="A111:D111"/>
    <mergeCell ref="F111:K111"/>
    <mergeCell ref="A120:D120"/>
    <mergeCell ref="F120:K120"/>
    <mergeCell ref="A125:D125"/>
    <mergeCell ref="F125:K125"/>
    <mergeCell ref="A134:D134"/>
    <mergeCell ref="F134:K134"/>
    <mergeCell ref="A143:D143"/>
    <mergeCell ref="F143:K143"/>
    <mergeCell ref="A152:D152"/>
    <mergeCell ref="F152:K152"/>
    <mergeCell ref="A155:D155"/>
    <mergeCell ref="F155:K155"/>
    <mergeCell ref="A166:D166"/>
    <mergeCell ref="F166:K166"/>
    <mergeCell ref="A172:K172"/>
    <mergeCell ref="A173:D173"/>
    <mergeCell ref="F173:K173"/>
    <mergeCell ref="A182:D182"/>
    <mergeCell ref="F182:K182"/>
    <mergeCell ref="A201:D201"/>
    <mergeCell ref="F201:K201"/>
    <mergeCell ref="A217:D217"/>
    <mergeCell ref="F217:K217"/>
    <mergeCell ref="A229:D229"/>
    <mergeCell ref="F229:K229"/>
    <mergeCell ref="A244:K244"/>
    <mergeCell ref="F245:K245"/>
    <mergeCell ref="F261:K261"/>
    <mergeCell ref="F268:K268"/>
    <mergeCell ref="F275:K275"/>
    <mergeCell ref="A286:D286"/>
    <mergeCell ref="F286:K286"/>
    <mergeCell ref="A303:D303"/>
    <mergeCell ref="F303:K303"/>
    <mergeCell ref="C304:D304"/>
    <mergeCell ref="C312:D312"/>
    <mergeCell ref="F312:K312"/>
    <mergeCell ref="F322:J322"/>
    <mergeCell ref="F335:K335"/>
    <mergeCell ref="A352:D352"/>
    <mergeCell ref="F352:K352"/>
    <mergeCell ref="C353:D353"/>
    <mergeCell ref="C358:D358"/>
    <mergeCell ref="F358:K358"/>
    <mergeCell ref="C363:D363"/>
    <mergeCell ref="F363:K363"/>
    <mergeCell ref="A372:D372"/>
    <mergeCell ref="F372:K372"/>
    <mergeCell ref="A379:D379"/>
    <mergeCell ref="F379:K379"/>
    <mergeCell ref="A390:I390"/>
    <mergeCell ref="A391:D391"/>
    <mergeCell ref="F391:K391"/>
    <mergeCell ref="A415:D415"/>
    <mergeCell ref="F415:K415"/>
    <mergeCell ref="B416:D416"/>
    <mergeCell ref="C427:D427"/>
    <mergeCell ref="F427:K427"/>
    <mergeCell ref="C430:D430"/>
    <mergeCell ref="F430:K430"/>
    <mergeCell ref="C438:D438"/>
    <mergeCell ref="F438:K438"/>
    <mergeCell ref="A448:K448"/>
    <mergeCell ref="A449:D449"/>
    <mergeCell ref="F449:K449"/>
    <mergeCell ref="A451:D451"/>
    <mergeCell ref="F451:K451"/>
    <mergeCell ref="A474:D474"/>
    <mergeCell ref="F474:K474"/>
    <mergeCell ref="A488:D488"/>
    <mergeCell ref="F488:K488"/>
    <mergeCell ref="D550:F550"/>
    <mergeCell ref="G550:K550"/>
    <mergeCell ref="A566:D566"/>
    <mergeCell ref="F566:K566"/>
    <mergeCell ref="A591:D591"/>
    <mergeCell ref="F591:K591"/>
    <mergeCell ref="F593:K593"/>
    <mergeCell ref="A598:D598"/>
    <mergeCell ref="F598:K598"/>
    <mergeCell ref="A631:D631"/>
    <mergeCell ref="F631:K631"/>
    <mergeCell ref="C632:D632"/>
    <mergeCell ref="C639:D639"/>
    <mergeCell ref="F639:K639"/>
    <mergeCell ref="C643:D643"/>
    <mergeCell ref="F643:K643"/>
    <mergeCell ref="A661:D661"/>
    <mergeCell ref="F661:K661"/>
    <mergeCell ref="C662:D662"/>
    <mergeCell ref="C667:D667"/>
    <mergeCell ref="F667:K667"/>
    <mergeCell ref="C670:D670"/>
    <mergeCell ref="A677:D677"/>
    <mergeCell ref="F677:K677"/>
    <mergeCell ref="A683:K683"/>
    <mergeCell ref="D684:J684"/>
    <mergeCell ref="A694:D694"/>
    <mergeCell ref="F694:K694"/>
    <mergeCell ref="A717:D717"/>
    <mergeCell ref="F717:K717"/>
    <mergeCell ref="F729:K729"/>
    <mergeCell ref="A748:D748"/>
    <mergeCell ref="F748:K748"/>
    <mergeCell ref="F770:K770"/>
    <mergeCell ref="A775:K775"/>
    <mergeCell ref="A776:D776"/>
    <mergeCell ref="F776:K776"/>
    <mergeCell ref="A781:D781"/>
    <mergeCell ref="F781:K781"/>
    <mergeCell ref="A788:D788"/>
    <mergeCell ref="F788:K788"/>
    <mergeCell ref="A802:D802"/>
    <mergeCell ref="F802:K802"/>
    <mergeCell ref="A820:D820"/>
    <mergeCell ref="F820:K820"/>
    <mergeCell ref="A822:K822"/>
    <mergeCell ref="A823:D823"/>
    <mergeCell ref="F823:K823"/>
    <mergeCell ref="A850:D850"/>
    <mergeCell ref="F850:K850"/>
    <mergeCell ref="A853:D853"/>
    <mergeCell ref="F853:K853"/>
    <mergeCell ref="A862:D862"/>
    <mergeCell ref="F862:K862"/>
    <mergeCell ref="A866:D866"/>
    <mergeCell ref="F866:K866"/>
    <mergeCell ref="A883:D883"/>
    <mergeCell ref="F883:K883"/>
    <mergeCell ref="A920:D920"/>
    <mergeCell ref="F920:K920"/>
    <mergeCell ref="F933:I933"/>
    <mergeCell ref="J933:K933"/>
    <mergeCell ref="F934:I934"/>
  </mergeCells>
  <dataValidations count="1">
    <dataValidation allowBlank="true" error="Количество указывайте в блоке БРЕНДЫ" errorStyle="stop" operator="equal" prompt="Количество указывайте в блоке БРЕНДЫ" showDropDown="false" showErrorMessage="true" showInputMessage="true" sqref="M9:P9 O16:P32 M18 M31 O33:P36 N152" type="whole">
      <formula1>0</formula1>
      <formula2>0</formula2>
    </dataValidation>
  </dataValidations>
  <hyperlinks>
    <hyperlink ref="D5" r:id="rId1" display="https://alex-book.ru/"/>
    <hyperlink ref="D11" r:id="rId2" display="Антистресс"/>
    <hyperlink ref="D12" r:id="rId3" display="Капибары"/>
    <hyperlink ref="D13" r:id="rId4" display="Котята"/>
    <hyperlink ref="D14" r:id="rId5" display="Котики"/>
    <hyperlink ref="D15" r:id="rId6" display="Собачки"/>
    <hyperlink ref="D16" r:id="rId7" display="Цветы и узоры"/>
    <hyperlink ref="D17" r:id="rId8" display="Очень нужные машины"/>
    <hyperlink ref="D19" r:id="rId9" display="Большие машины"/>
    <hyperlink ref="D20" r:id="rId10" display="Военная техника"/>
    <hyperlink ref="D21" r:id="rId11" display="Для девочки"/>
    <hyperlink ref="D22" r:id="rId12" display="Красавицы"/>
    <hyperlink ref="D23" r:id="rId13" display="Малыши"/>
    <hyperlink ref="D24" r:id="rId14" display="Машины"/>
    <hyperlink ref="D25" r:id="rId15" display="Модницы"/>
    <hyperlink ref="D26" r:id="rId16" display="Мои рисунки"/>
    <hyperlink ref="D27" r:id="rId17" display="Моя принцесса"/>
    <hyperlink ref="D28" r:id="rId18" display="Принцессы"/>
    <hyperlink ref="D29" r:id="rId19" display="Спецтранспорт"/>
    <hyperlink ref="D30" r:id="rId20" display="Я рисую сам"/>
    <hyperlink ref="D32" r:id="rId21" display="Правила дорожного движения Светофор"/>
    <hyperlink ref="D33" r:id="rId22" display="Правила дорожного движения "/>
    <hyperlink ref="D35" r:id="rId23" display="Весёлые капибары"/>
    <hyperlink ref="D36" r:id="rId24" display="Забавные капибары"/>
    <hyperlink ref="D37" r:id="rId25" display="Капибара"/>
    <hyperlink ref="D38" r:id="rId26" display="Милая капибара"/>
    <hyperlink ref="D40" r:id="rId27" display="Техника вокруг нас"/>
    <hyperlink ref="D41" r:id="rId28" display="Красивые и любимые"/>
    <hyperlink ref="D43" r:id="rId29" display="Озорной бобренок"/>
    <hyperlink ref="D44" r:id="rId30" display="Капибара"/>
    <hyperlink ref="D45" r:id="rId31" display="Мышонок"/>
    <hyperlink ref="D46" r:id="rId32" display="Совёнок"/>
    <hyperlink ref="D47" r:id="rId33" display="Тигрёнок"/>
    <hyperlink ref="D49" r:id="rId34" display="Рисуем по контуру"/>
    <hyperlink ref="D51" r:id="rId35" display="Гадкий утенок"/>
    <hyperlink ref="D54" r:id="rId36" display="В мире животных обложка с золотой  фольгой"/>
    <hyperlink ref="D55" r:id="rId37" display="Животный мир Земли обложка с золотой  фольгой"/>
    <hyperlink ref="D56" r:id="rId38" display="Мудрые сказки обложка с золотой фольгой"/>
    <hyperlink ref="D57" r:id="rId39" display="Сказки обложка с золотой  фольгой"/>
    <hyperlink ref="D59" r:id="rId40" display="Времена года"/>
    <hyperlink ref="D61" r:id="rId41" display="Кто где живет?"/>
    <hyperlink ref="D62" r:id="rId42" display="Магазин"/>
    <hyperlink ref="D63" r:id="rId43" display="Мы готовим"/>
    <hyperlink ref="D64" r:id="rId44" display="Объемные фигуры"/>
    <hyperlink ref="D65" r:id="rId45" display="Транспорт вокруг нас"/>
    <hyperlink ref="D67" r:id="rId46" display="Загадки"/>
    <hyperlink ref="D68" r:id="rId47" display="Забавные зверята"/>
    <hyperlink ref="D69" r:id="rId48" display="Забавные уроки"/>
    <hyperlink ref="D70" r:id="rId49" display="Моя первая книжка о технике"/>
    <hyperlink ref="D71" r:id="rId50" display="Просто загадки"/>
    <hyperlink ref="D72" r:id="rId51" display="Я считаю"/>
    <hyperlink ref="D74" r:id="rId52" display="В нашем дворе"/>
    <hyperlink ref="D75" r:id="rId53" display="Загадки"/>
    <hyperlink ref="D76" r:id="rId54" display="Прогулка на лугу"/>
    <hyperlink ref="D78" r:id="rId55" display="БелАз"/>
    <hyperlink ref="D79" r:id="rId56" display="Бельчонок"/>
    <hyperlink ref="D80" r:id="rId57" display="Два медвежонка"/>
    <hyperlink ref="D81" r:id="rId58" display="Джип"/>
    <hyperlink ref="D82" r:id="rId59" display="Колобок"/>
    <hyperlink ref="D83" r:id="rId60" display="Модница"/>
    <hyperlink ref="D84" r:id="rId61" display="Самая красивая"/>
    <hyperlink ref="D85" r:id="rId62" display="Собачка"/>
    <hyperlink ref="D87" r:id="rId63" display="Лисичка"/>
    <hyperlink ref="D88" r:id="rId64" display="Медведь"/>
    <hyperlink ref="D89" r:id="rId65" display="Панда"/>
    <hyperlink ref="D90" r:id="rId66" display="Подъемный кран"/>
    <hyperlink ref="D94" r:id="rId67" display="Веселое путешествие"/>
    <hyperlink ref="D95" r:id="rId68" display="Веселые каникулы"/>
    <hyperlink ref="D96" r:id="rId69" display="Звезды сцены"/>
    <hyperlink ref="D97" r:id="rId70" display="Летнее приключение"/>
    <hyperlink ref="D98" r:id="rId71" display="Модная коллекция"/>
    <hyperlink ref="D99" r:id="rId72" display="Путешествие с друзьями"/>
    <hyperlink ref="D100" r:id="rId73" display="Собираемся на праздник"/>
    <hyperlink ref="D101" r:id="rId74" display="У нас сегодня вечеринка"/>
    <hyperlink ref="D103" r:id="rId75" display="Азбука"/>
    <hyperlink ref="D104" r:id="rId76" display="Азбука в загадках"/>
    <hyperlink ref="D105" r:id="rId77" display="Азбука в картинках"/>
    <hyperlink ref="D106" r:id="rId78" display="Азбука для мальчиков"/>
    <hyperlink ref="D107" r:id="rId79" display="Азбука по слогам"/>
    <hyperlink ref="D108" r:id="rId80" display="Маленькие леди"/>
    <hyperlink ref="D109" r:id="rId81" display="Мои принцессы"/>
    <hyperlink ref="D110" r:id="rId82" display="Умная техника"/>
    <hyperlink ref="D112" r:id="rId83" display="Аэропорт"/>
    <hyperlink ref="D113" r:id="rId84" display="В лесу"/>
    <hyperlink ref="D114" r:id="rId85" display="Гонки"/>
    <hyperlink ref="D115" r:id="rId86" display="Динозавры"/>
    <hyperlink ref="D116" r:id="rId87" display="Мои принцессы"/>
    <hyperlink ref="D117" r:id="rId88" display="На полянке"/>
    <hyperlink ref="D118" r:id="rId89" display="Принцессы"/>
    <hyperlink ref="D119" r:id="rId90" display="Прогулка по морю"/>
    <hyperlink ref="D121" r:id="rId91" display="Давай играть"/>
    <hyperlink ref="D122" r:id="rId92" display="Играю сам"/>
    <hyperlink ref="D123" r:id="rId93" display="Я играю"/>
    <hyperlink ref="D124" r:id="rId94" display="Учусь играть"/>
    <hyperlink ref="D126" r:id="rId95" display="Почитаем. К.Чуковский. Мойдодыр"/>
    <hyperlink ref="D127" r:id="rId96" display="Почитаем. К.Чуковский. Муха-цокотуха"/>
    <hyperlink ref="D128" r:id="rId97" display="Почитаем. К.Чуковский. Тараканище"/>
    <hyperlink ref="D129" r:id="rId98" display="Почитаем. Лиса-ночлежница"/>
    <hyperlink ref="D130" r:id="rId99" display="Почитаем. Медведь и стариковы дочки"/>
    <hyperlink ref="D131" r:id="rId100" display="Почитаем. Т. Горбачева. Счет"/>
    <hyperlink ref="D132" r:id="rId101" display="Почитаем. Теремок"/>
    <hyperlink ref="D133" r:id="rId102" display="Почитаем. Три поросенка"/>
    <hyperlink ref="D135" r:id="rId103" display="В лесу"/>
    <hyperlink ref="D136" r:id="rId104" display="Веселый транспорт"/>
    <hyperlink ref="D137" r:id="rId105" display="Во дворе"/>
    <hyperlink ref="D138" r:id="rId106" display="Зоопарк"/>
    <hyperlink ref="D139" r:id="rId107" display="Играем с буквами и словами"/>
    <hyperlink ref="D140" r:id="rId108" display="Полетели, поехали"/>
    <hyperlink ref="D141" r:id="rId109" display="Сад и огород"/>
    <hyperlink ref="D142" r:id="rId110" display="Счет"/>
    <hyperlink ref="D144" r:id="rId111" display="Animals животные"/>
    <hyperlink ref="D145" r:id="rId112" display="Азбука"/>
    <hyperlink ref="D146" r:id="rId113" display="Азбука для мальчиков"/>
    <hyperlink ref="D147" r:id="rId114" display="Дикие животные"/>
    <hyperlink ref="D148" r:id="rId115" display="Домашние животные"/>
    <hyperlink ref="D149" r:id="rId116" display="Собираем урожай"/>
    <hyperlink ref="D150" r:id="rId117" display="Транспорт"/>
    <hyperlink ref="D151" r:id="rId118" display="Фрукты и ягоды"/>
    <hyperlink ref="D153" r:id="rId119" display="Раскраска для мальчиков"/>
    <hyperlink ref="D154" r:id="rId120" display="Раскрась сам"/>
    <hyperlink ref="D156" r:id="rId121" display="Азбука"/>
    <hyperlink ref="D157" r:id="rId122" display="Азбука малышам "/>
    <hyperlink ref="D158" r:id="rId123" display="Лучшая раскраска "/>
    <hyperlink ref="D159" r:id="rId124" display="Маленькие модницы"/>
    <hyperlink ref="D160" r:id="rId125" display="Мир принцесс "/>
    <hyperlink ref="D161" r:id="rId126" display="Модные принцессы "/>
    <hyperlink ref="D162" r:id="rId127" display="Раскрась сказку"/>
    <hyperlink ref="D163" r:id="rId128" display="Сказочные принцессы "/>
    <hyperlink ref="D165" r:id="rId129" display="Тебе, малыш "/>
    <hyperlink ref="D167" r:id="rId130" display="Азбука"/>
    <hyperlink ref="D168" r:id="rId131" display="Моя азбука"/>
    <hyperlink ref="D169" r:id="rId132" display="Моя семья"/>
    <hyperlink ref="D170" r:id="rId133" display="Что нас окружает?"/>
    <hyperlink ref="D171" r:id="rId134" display="Я учусь"/>
    <hyperlink ref="D174" r:id="rId135" display="Веселые картинки"/>
    <hyperlink ref="D175" r:id="rId136" display="Для малышей"/>
    <hyperlink ref="D176" r:id="rId137" display="Для самых маленьких"/>
    <hyperlink ref="D177" r:id="rId138" display="Лучшая раскраска"/>
    <hyperlink ref="D178" r:id="rId139" display="Маленький художник"/>
    <hyperlink ref="D179" r:id="rId140" display="Мои картинки"/>
    <hyperlink ref="D180" r:id="rId141" display="Первые рисунки"/>
    <hyperlink ref="D181" r:id="rId142" display="Яркие краски"/>
    <hyperlink ref="D183" r:id="rId143" display="Белочка"/>
    <hyperlink ref="D184" r:id="rId144" display="Динозаврик"/>
    <hyperlink ref="D185" r:id="rId145" display="Для мальчиков"/>
    <hyperlink ref="D186" r:id="rId146" display="Добрый ежик"/>
    <hyperlink ref="D187" r:id="rId147" display="Забавный теленок"/>
    <hyperlink ref="D188" r:id="rId148" display="Заботливый енот"/>
    <hyperlink ref="D189" r:id="rId149" display="Замечательный слоненок"/>
    <hyperlink ref="D190" r:id="rId150" display="Косолапый медвежонок"/>
    <hyperlink ref="D191" r:id="rId151" display="Любимая лошадка"/>
    <hyperlink ref="D192" r:id="rId152" display="Любопытный котенок"/>
    <hyperlink ref="D193" r:id="rId153" display="Маленький утенок"/>
    <hyperlink ref="D194" r:id="rId154" display="Мальчикам"/>
    <hyperlink ref="D195" r:id="rId155" display="Милый щенок"/>
    <hyperlink ref="D196" r:id="rId156" display="Солнышко"/>
    <hyperlink ref="D197" r:id="rId157" display="Храбрый львенок"/>
    <hyperlink ref="D198" r:id="rId158" display="Цыпленок"/>
    <hyperlink ref="D199" r:id="rId159" display="Шаловливый лисенок"/>
    <hyperlink ref="D200" r:id="rId160" display="Шустрый зайчонок"/>
    <hyperlink ref="D202" r:id="rId161" display="Вот мы какие!"/>
    <hyperlink ref="D203" r:id="rId162" display="Для мальчиков "/>
    <hyperlink ref="D204" r:id="rId163" display="Мои любимые зверята"/>
    <hyperlink ref="D205" r:id="rId164" display="О животных"/>
    <hyperlink ref="D206" r:id="rId165" display="Раскрась сказку"/>
    <hyperlink ref="D207" r:id="rId166" display="Тебе, малыш"/>
    <hyperlink ref="D208" r:id="rId167" display="Я рисую сам"/>
    <hyperlink ref="D209" r:id="rId168" display="Азбука"/>
    <hyperlink ref="D210" r:id="rId169" display="Большое путешествие"/>
    <hyperlink ref="D211" r:id="rId170" display="Животные"/>
    <hyperlink ref="D212" r:id="rId171" display="Игрушки"/>
    <hyperlink ref="D213" r:id="rId172" display="По дорогам и морям"/>
    <hyperlink ref="D214" r:id="rId173" display="Веселые принцессы"/>
    <hyperlink ref="D215" r:id="rId174" display="Принцессы"/>
    <hyperlink ref="D216" r:id="rId175" display="Самые модные"/>
    <hyperlink ref="D218" r:id="rId176" display="Девочкам"/>
    <hyperlink ref="D219" r:id="rId177" display="Лучшая первая раскраска"/>
    <hyperlink ref="D220" r:id="rId178" display="Мальчикам"/>
    <hyperlink ref="D221" r:id="rId179" display="Мир техники"/>
    <hyperlink ref="D222" r:id="rId180" display="Настоящие принцессы"/>
    <hyperlink ref="D223" r:id="rId181" display="Прекрасные принцессы"/>
    <hyperlink ref="D224" r:id="rId182" display="Про зверят"/>
    <hyperlink ref="D225" r:id="rId183" display="Раскрась, малыш"/>
    <hyperlink ref="D226" r:id="rId184" display="Счёт"/>
    <hyperlink ref="D227" r:id="rId185" display="Техника мальчикам"/>
    <hyperlink ref="D228" r:id="rId186" display="Я рисую"/>
    <hyperlink ref="D230" r:id="rId187" display="Азбука"/>
    <hyperlink ref="D231" r:id="rId188" display="Для Вас, девочки"/>
    <hyperlink ref="D233" r:id="rId189" display="Маленькому художнику"/>
    <hyperlink ref="D234" r:id="rId190" display="Мои куклы"/>
    <hyperlink ref="D235" r:id="rId191" display="Мои принцессы"/>
    <hyperlink ref="D236" r:id="rId192" display="На суше и на море"/>
    <hyperlink ref="D237" r:id="rId193" display="Нужная техника"/>
    <hyperlink ref="D238" r:id="rId194" display="Рисуем машины"/>
    <hyperlink ref="D239" r:id="rId195" display="Рисуем технику"/>
    <hyperlink ref="D240" r:id="rId196" display="Удивительные принцессы"/>
    <hyperlink ref="D241" r:id="rId197" display="Учусь рисовать"/>
    <hyperlink ref="D242" r:id="rId198" display="Чудо-машины"/>
    <hyperlink ref="D243" r:id="rId199" display="Я играю"/>
    <hyperlink ref="D246" r:id="rId200" display="Веселые рисунки"/>
    <hyperlink ref="D247" r:id="rId201" display="Время рисовать"/>
    <hyperlink ref="D248" r:id="rId202" display="Давай рисовать"/>
    <hyperlink ref="D249" r:id="rId203" display="Для малышей"/>
    <hyperlink ref="D250" r:id="rId204" display="Для малюток"/>
    <hyperlink ref="D251" r:id="rId205" display="Кто какого цвета?"/>
    <hyperlink ref="D252" r:id="rId206" display="Малышу"/>
    <hyperlink ref="D253" r:id="rId207" display="Мои рисунки"/>
    <hyperlink ref="D254" r:id="rId208" display="Мои первые рисунки"/>
    <hyperlink ref="D255" r:id="rId209" display="Моя раскраска"/>
    <hyperlink ref="D256" r:id="rId210" display="Первые рисунки"/>
    <hyperlink ref="D257" r:id="rId211" display="Порисуй-ка"/>
    <hyperlink ref="D258" r:id="rId212" display="Тебе, малыш"/>
    <hyperlink ref="D259" r:id="rId213" display="Я рисую"/>
    <hyperlink ref="D260" r:id="rId214" display="Я умею рисовать"/>
    <hyperlink ref="D262" r:id="rId215" display="Все для девочек"/>
    <hyperlink ref="D263" r:id="rId216" display="Девочкам"/>
    <hyperlink ref="D264" r:id="rId217" display="Для девочек"/>
    <hyperlink ref="D265" r:id="rId218" display="Для принцессы"/>
    <hyperlink ref="D266" r:id="rId219" display="Мои любимые принцессы "/>
    <hyperlink ref="D267" r:id="rId220" display="Такие разные принцессы"/>
    <hyperlink ref="D269" r:id="rId221" display="Автомобили большого города"/>
    <hyperlink ref="D270" r:id="rId222" display="Военная техника"/>
    <hyperlink ref="D271" r:id="rId223" display="Едем, плаваем, летаем 6+"/>
    <hyperlink ref="D273" r:id="rId224" display="Спешим на помощь"/>
    <hyperlink ref="D274" r:id="rId225" display="Супер гонки"/>
    <hyperlink ref="D276" r:id="rId226" display="Веселая раскраска"/>
    <hyperlink ref="D277" r:id="rId227" display="Весёлые картинки"/>
    <hyperlink ref="D278" r:id="rId228" display="В зоопарке"/>
    <hyperlink ref="D279" r:id="rId229" display="Веселый художник"/>
    <hyperlink ref="D280" r:id="rId230" display="Во дворе"/>
    <hyperlink ref="D281" r:id="rId231" display="Мои друзья"/>
    <hyperlink ref="D282" r:id="rId232" display="Мы рисуем "/>
    <hyperlink ref="D283" r:id="rId233" display="Озорные малыши"/>
    <hyperlink ref="D284" r:id="rId234" display="Мы решаем и рисуем"/>
    <hyperlink ref="D285" r:id="rId235" display="Считаем и рисуем"/>
    <hyperlink ref="D287" r:id="rId236" display="Большие машины"/>
    <hyperlink ref="D288" r:id="rId237" display="В лесу"/>
    <hyperlink ref="D289" r:id="rId238" display="Во дворе"/>
    <hyperlink ref="D290" r:id="rId239" display="Забавный мир"/>
    <hyperlink ref="D291" r:id="rId240" display="Зима"/>
    <hyperlink ref="D292" r:id="rId241" display="Зоопарк"/>
    <hyperlink ref="D293" r:id="rId242" display="Лето"/>
    <hyperlink ref="D294" r:id="rId243" display="Машины в городе"/>
    <hyperlink ref="D295" r:id="rId244" display="Машины-помощники "/>
    <hyperlink ref="D296" r:id="rId245" display="Мы играем"/>
    <hyperlink ref="D297" r:id="rId246" display="Принцессы"/>
    <hyperlink ref="D298" r:id="rId247" display="Сказки"/>
    <hyperlink ref="D299" r:id="rId248" display="Сказочная прогулка"/>
    <hyperlink ref="D300" r:id="rId249" display="Страна принцесс"/>
    <hyperlink ref="D301" r:id="rId250" display="Счет"/>
    <hyperlink ref="D302" r:id="rId251" display="Чудо-космос"/>
    <hyperlink ref="D305" r:id="rId252" display="Для малыша"/>
    <hyperlink ref="D306" r:id="rId253" display="Игрушки малышам"/>
    <hyperlink ref="D307" r:id="rId254" display="Любимые игрушки"/>
    <hyperlink ref="D308" r:id="rId255" display="Малышу"/>
    <hyperlink ref="D309" r:id="rId256" display="Посмотри и раскрась"/>
    <hyperlink ref="D310" r:id="rId257" display="Раскрась, малыш"/>
    <hyperlink ref="D311" r:id="rId258" display="Чудесные зверята"/>
    <hyperlink ref="D313" r:id="rId259" display="Красавицы"/>
    <hyperlink ref="D314" r:id="rId260" display="Любимые занятия"/>
    <hyperlink ref="D315" r:id="rId261" display="Любимые принцессы"/>
    <hyperlink ref="D316" r:id="rId262" display="Модницы"/>
    <hyperlink ref="D317" r:id="rId263" display="Модные девочки"/>
    <hyperlink ref="D318" r:id="rId264" display="Самые прекрасные "/>
    <hyperlink ref="D319" r:id="rId265" display="Самые любимые"/>
    <hyperlink ref="D320" r:id="rId266" display="Самые модные"/>
    <hyperlink ref="D321" r:id="rId267" display="Что мы любим делать"/>
    <hyperlink ref="D323" r:id="rId268" display="Вертолёты"/>
    <hyperlink ref="D324" r:id="rId269" display="Военная техника"/>
    <hyperlink ref="D325" r:id="rId270" display="Военные корабли"/>
    <hyperlink ref="D326" r:id="rId271" display="Для мальчиков"/>
    <hyperlink ref="D327" r:id="rId272" display="Игрушки для мальчиков"/>
    <hyperlink ref="D328" r:id="rId273" display="Любимые машины"/>
    <hyperlink ref="D329" r:id="rId274" display="Машины нашего города"/>
    <hyperlink ref="D330" r:id="rId275" display="Мир больших машин"/>
    <hyperlink ref="D331" r:id="rId276" display="Самолеты"/>
    <hyperlink ref="D332" r:id="rId277" display="Супергрузовики"/>
    <hyperlink ref="D333" r:id="rId278" display="Техника"/>
    <hyperlink ref="D334" r:id="rId279" display="Я рисую машины"/>
    <hyperlink ref="D336" r:id="rId280" display="Веселая поляна"/>
    <hyperlink ref="D337" r:id="rId281" display="Весёлые уроки"/>
    <hyperlink ref="D338" r:id="rId282" display="Веселый мир"/>
    <hyperlink ref="D339" r:id="rId283" display="Вкусные овощи"/>
    <hyperlink ref="D340" r:id="rId284" display="В нашем лесу"/>
    <hyperlink ref="D341" r:id="rId285" display="Забавные зверята"/>
    <hyperlink ref="D342" r:id="rId286" display="Забавные игрушки"/>
    <hyperlink ref="D343" r:id="rId287" display="Зверюшки и игрушки"/>
    <hyperlink ref="D344" r:id="rId288" display="Знакомимся со звуками"/>
    <hyperlink ref="D345" r:id="rId289" display="Мои любимые игрушки"/>
    <hyperlink ref="D346" r:id="rId290" display="Овощи"/>
    <hyperlink ref="D347" r:id="rId291" display="Озорные зверята"/>
    <hyperlink ref="D348" r:id="rId292" display="Разноцветные друзья"/>
    <hyperlink ref="D349" r:id="rId293" display="Смешные зверята"/>
    <hyperlink ref="D350" r:id="rId294" display="У нас в лесу"/>
    <hyperlink ref="D351" r:id="rId295" display="Ягоды и фрукты"/>
    <hyperlink ref="D354" r:id="rId296" display="Большие машины"/>
    <hyperlink ref="D355" r:id="rId297" display="Веселая техника"/>
    <hyperlink ref="D356" r:id="rId298" display="Машины"/>
    <hyperlink ref="D357" r:id="rId299" display="Транспорт"/>
    <hyperlink ref="D359" r:id="rId300" display="Для маленьких принцесс"/>
    <hyperlink ref="D360" r:id="rId301" display="Модный мир"/>
    <hyperlink ref="D361" r:id="rId302" display="Самые красивые"/>
    <hyperlink ref="D362" r:id="rId303" display="Я самая красивая"/>
    <hyperlink ref="D364" r:id="rId304" display="Веселый карандаш"/>
    <hyperlink ref="D365" r:id="rId305" display="Веселый огород"/>
    <hyperlink ref="D366" r:id="rId306" display="Забавные животные"/>
    <hyperlink ref="D367" r:id="rId307" display="Забавные зверята"/>
    <hyperlink ref="D368" r:id="rId308" display="Маленьким художникам"/>
    <hyperlink ref="D369" r:id="rId309" display="Малышам"/>
    <hyperlink ref="D370" r:id="rId310" display="Милые зверушки"/>
    <hyperlink ref="D371" r:id="rId311" display="Хочу рисовать"/>
    <hyperlink ref="D373" r:id="rId312" display="Веселым деткам"/>
    <hyperlink ref="D374" r:id="rId313" display="Давай прокатимся"/>
    <hyperlink ref="D375" r:id="rId314" display="Забавные занятия"/>
    <hyperlink ref="D376" r:id="rId315" display="От слона до бегемота"/>
    <hyperlink ref="D377" r:id="rId316" display="Поиграем вместе"/>
    <hyperlink ref="D378" r:id="rId317" display="Привет из леса"/>
    <hyperlink ref="D380" r:id="rId318" display="Веселые картинки"/>
    <hyperlink ref="D381" r:id="rId319" display="Вот так зверята!"/>
    <hyperlink ref="D382" r:id="rId320" display="Давай считать!"/>
    <hyperlink ref="D383" r:id="rId321" display="Для маленьких принцесс"/>
    <hyperlink ref="D384" r:id="rId322" display="Мои любимые куклы"/>
    <hyperlink ref="D385" r:id="rId323" display="Мои любимые принцессы"/>
    <hyperlink ref="D386" r:id="rId324" display="Очаровательные принцессы"/>
    <hyperlink ref="D387" r:id="rId325" display="Страна зверей"/>
    <hyperlink ref="D388" r:id="rId326" display="Умные зверята"/>
    <hyperlink ref="D389" r:id="rId327" display="Чудесная техника"/>
    <hyperlink ref="D392" r:id="rId328" display="Алина"/>
    <hyperlink ref="D393" r:id="rId329" display="Аня"/>
    <hyperlink ref="D394" r:id="rId330" display="Вика"/>
    <hyperlink ref="D395" r:id="rId331" display="Вита"/>
    <hyperlink ref="D396" r:id="rId332" display="Дана"/>
    <hyperlink ref="D397" r:id="rId333" display="Даша"/>
    <hyperlink ref="D398" r:id="rId334" display="Инна"/>
    <hyperlink ref="D399" r:id="rId335" display="Ира"/>
    <hyperlink ref="D400" r:id="rId336" display="Катя"/>
    <hyperlink ref="D401" r:id="rId337" display="Лена"/>
    <hyperlink ref="D402" r:id="rId338" display="Лиза"/>
    <hyperlink ref="D403" r:id="rId339" display="Лиля"/>
    <hyperlink ref="D404" r:id="rId340" display="Маша"/>
    <hyperlink ref="D405" r:id="rId341" display="Настя"/>
    <hyperlink ref="D406" r:id="rId342" display="Наташа"/>
    <hyperlink ref="D407" r:id="rId343" display="Никита"/>
    <hyperlink ref="D408" r:id="rId344" display="Оля"/>
    <hyperlink ref="D409" r:id="rId345" display="Полина"/>
    <hyperlink ref="D410" r:id="rId346" display="Рита"/>
    <hyperlink ref="D411" r:id="rId347" display="Саша"/>
    <hyperlink ref="D412" r:id="rId348" display="Таня"/>
    <hyperlink ref="D413" r:id="rId349" display="Юля"/>
    <hyperlink ref="D414" r:id="rId350" display="Яна"/>
    <hyperlink ref="D417" r:id="rId351" display="Веселые занятия"/>
    <hyperlink ref="D418" r:id="rId352" display="Вырезаю сам"/>
    <hyperlink ref="D419" r:id="rId353" display="Для Мальчиков"/>
    <hyperlink ref="D420" r:id="rId354" display="Едем, плаваем, летаем"/>
    <hyperlink ref="D421" r:id="rId355" display="Мальчикам"/>
    <hyperlink ref="D422" r:id="rId356" display="На дороге"/>
    <hyperlink ref="D423" r:id="rId357" display="Наша техника"/>
    <hyperlink ref="D424" r:id="rId358" display="Первая техника"/>
    <hyperlink ref="D425" r:id="rId359" display="Техника в городе"/>
    <hyperlink ref="D426" r:id="rId360" display="Техника для ребят"/>
    <hyperlink ref="D428" r:id="rId361" display="Любимые куклы"/>
    <hyperlink ref="D429" r:id="rId362" display="Одень куклу"/>
    <hyperlink ref="D431" r:id="rId363" display="Вырезай, малыш"/>
    <hyperlink ref="D432" r:id="rId364" display="Веселые игрушки"/>
    <hyperlink ref="D433" r:id="rId365" display="Для малышей"/>
    <hyperlink ref="D434" r:id="rId366" display="Малышам"/>
    <hyperlink ref="D435" r:id="rId367" display="Смешные малыши"/>
    <hyperlink ref="D436" r:id="rId368" display="Я вырезаю сам"/>
    <hyperlink ref="D437" r:id="rId369" display="Я учусь вырезать"/>
    <hyperlink ref="D439" r:id="rId370" display="Веселые уроки"/>
    <hyperlink ref="D440" r:id="rId371" display="Время суток"/>
    <hyperlink ref="D441" r:id="rId372" display="Зверята"/>
    <hyperlink ref="D442" r:id="rId373" display="Игрушки"/>
    <hyperlink ref="D443" r:id="rId374" display="Игрушки и зверюшки"/>
    <hyperlink ref="D444" r:id="rId375" display="Любимые игрушки"/>
    <hyperlink ref="D445" r:id="rId376" display="Маленькие друзья"/>
    <hyperlink ref="D446" r:id="rId377" display="Мои друзья"/>
    <hyperlink ref="D447" r:id="rId378" display="На лесной полянке"/>
    <hyperlink ref="D450" r:id="rId379" display="Т.Горбачева &quot;Букварь от А до Я&quot;"/>
    <hyperlink ref="D452" r:id="rId380" display="Обучение грамоте. Веселые линии"/>
    <hyperlink ref="D453" r:id="rId381" display="Обучение грамоте. Для тех, кто не любит читать. Часть 1"/>
    <hyperlink ref="D454" r:id="rId382" display="Обучение грамоте. Учимся писать"/>
    <hyperlink ref="D455" r:id="rId383" display="Обучение грамоте. Учимся писать буквы. Часть 1"/>
    <hyperlink ref="D456" r:id="rId384" display="Обучение грамоте. Учимся писать буквы. Часть 2"/>
    <hyperlink ref="D457" r:id="rId385" display="Обучение грамоте. Учимся писать буквы и слова. Часть 3"/>
    <hyperlink ref="D458" r:id="rId386" display="Обучение грамоте. Развиваем устную речь."/>
    <hyperlink ref="D459" r:id="rId387" display="Обучение грамоте. Развиваем  речь"/>
    <hyperlink ref="D460" r:id="rId388" display="Математика. Учимся решать задачи. Для самых маленьких"/>
    <hyperlink ref="D461" r:id="rId389" display="Математика. Развиваем математические способности."/>
    <hyperlink ref="D462" r:id="rId390" display="Математика. Учимся считать"/>
    <hyperlink ref="D463" r:id="rId391" display="Математика"/>
    <hyperlink ref="D464" r:id="rId392" display="Математика. Часть 1"/>
    <hyperlink ref="D465" r:id="rId393" display="Математика. Часть 2"/>
    <hyperlink ref="D466" r:id="rId394" display="Математика. Знакомство с цифрами"/>
    <hyperlink ref="D467" r:id="rId395" display="Математика. Учимся писать цифры"/>
    <hyperlink ref="D468" r:id="rId396" display="Математика. Учимся сравнивать"/>
    <hyperlink ref="D469" r:id="rId397" display="Математика. Складываем и вычитаем"/>
    <hyperlink ref="D470" r:id="rId398" display="Математика. Складываем и вычитаем до 20. Часть 1"/>
    <hyperlink ref="D471" r:id="rId399" display="Математика. Складываем и вычитаем до 20. Часть 2"/>
    <hyperlink ref="D472" r:id="rId400" display="Математика. Знакомство с геометрией"/>
    <hyperlink ref="D473" r:id="rId401" display="Математика. Учимся решать задачи"/>
    <hyperlink ref="D489" r:id="rId402" display="Время и времена года"/>
    <hyperlink ref="D490" r:id="rId403" display="Время и распорядок дня  00052"/>
    <hyperlink ref="D491" r:id="rId404" display="Гласные и согласные звуки и буквы 00005"/>
    <hyperlink ref="D492" r:id="rId405" display="Грибы"/>
    <hyperlink ref="D493" r:id="rId406" display="Деревья"/>
    <hyperlink ref="D494" r:id="rId407" display="Дикие животные 00039"/>
    <hyperlink ref="D495" r:id="rId408" display="Домашние животные"/>
    <hyperlink ref="D496" r:id="rId409" display="Домашние птицы 00014"/>
    <hyperlink ref="D497" r:id="rId410" display="Животные Африки"/>
    <hyperlink ref="D498" r:id="rId411" display="Животные и птицы Австралии 00046"/>
    <hyperlink ref="D499" r:id="rId412" display="Животные и птицы Арктики 00024"/>
    <hyperlink ref="D500" r:id="rId413" display="Животные и птицы Северной Америки 00047"/>
    <hyperlink ref="D501" r:id="rId414" display="Животные и птицы Южной Америки 00048"/>
    <hyperlink ref="D502" r:id="rId415" display="Животные России 00045"/>
    <hyperlink ref="D503" r:id="rId416" display="Зимние олимпийские игры 00022"/>
    <hyperlink ref="D504" r:id="rId417" display="Знакомимся с домашними животными 00016"/>
    <hyperlink ref="D505" r:id="rId418" display="Инструменты"/>
    <hyperlink ref="D506" r:id="rId419" display="Как устроен человек"/>
    <hyperlink ref="D507" r:id="rId420" display="Комнатные растения 00015"/>
    <hyperlink ref="D508" r:id="rId421" display="Космос и Солнечная система"/>
    <hyperlink ref="D509" r:id="rId422" display="Кто где живет?"/>
    <hyperlink ref="D510" r:id="rId423" display="Лесные ягоды 00023"/>
    <hyperlink ref="D511" r:id="rId424" display="Летние Олимпийские игры 00021"/>
    <hyperlink ref="D512" r:id="rId425" display="Мебель"/>
    <hyperlink ref="D513" r:id="rId426" display="Моя семья"/>
    <hyperlink ref="D514" r:id="rId427" display="Музыкальные инструменты"/>
    <hyperlink ref="D515" r:id="rId428" display="Насекомые"/>
    <hyperlink ref="D516" r:id="rId429" display="Обитатели живого уголка"/>
    <hyperlink ref="D517" r:id="rId430" display="Овощи 0+"/>
    <hyperlink ref="D518" r:id="rId431" display="Одежда и обувь"/>
    <hyperlink ref="D519" r:id="rId432" display="Перелетные птицы 00006"/>
    <hyperlink ref="D520" r:id="rId433" display="Пиши правильно"/>
    <hyperlink ref="D521" r:id="rId434" display="Правила дорожного движения для детей"/>
    <hyperlink ref="D522" r:id="rId435" display="Правила личной гигиены 00018 0+"/>
    <hyperlink ref="D523" r:id="rId436" display="Правила поведения за столом 00019"/>
    <hyperlink ref="D524" r:id="rId437" display="Правила поведения при пожаре"/>
    <hyperlink ref="D525" r:id="rId438" display="Природные явления"/>
    <hyperlink ref="D526" r:id="rId439" display="Разбор слова по составу/                                                   начальная школа  00028"/>
    <hyperlink ref="D527" r:id="rId440" display="Рыбы 00013"/>
    <hyperlink ref="D528" r:id="rId441" display="Сиди правильно 00017"/>
    <hyperlink ref="D529" r:id="rId442" display="Состав числа"/>
    <hyperlink ref="D530" r:id="rId443" display="Слоговая таблица НШ 00003 0+"/>
    <hyperlink ref="D531" r:id="rId444" display="Сравнения"/>
    <hyperlink ref="D532" r:id="rId445" display="Таблица сложения 00004"/>
    <hyperlink ref="D533" r:id="rId446" display="Таблица умножения"/>
    <hyperlink ref="D534" r:id="rId447" display="Техника в доме"/>
    <hyperlink ref="D535" r:id="rId448" display="Транспорт 00053"/>
    <hyperlink ref="D536" r:id="rId449" display="Фонетический разбор слова/                                     начальная школа  00027"/>
    <hyperlink ref="D537" r:id="rId450" display="Фрукты и ягоды"/>
    <hyperlink ref="D538" r:id="rId451" display="Цвета"/>
    <hyperlink ref="D539" r:id="rId452" display="Цветы"/>
    <hyperlink ref="D540" r:id="rId453" display="Цифры"/>
    <hyperlink ref="D541" r:id="rId454" display="Части речи/ начальная школа  00026"/>
    <hyperlink ref="D542" r:id="rId455" display="Школьные принадлежности 00020"/>
    <hyperlink ref="D543" r:id="rId456" display="Эмоции и чувства"/>
    <hyperlink ref="D544" r:id="rId457" display="Это я! 00057"/>
    <hyperlink ref="D545" r:id="rId458" display="Я учусь писать числа и знаки"/>
    <hyperlink ref="D546" r:id="rId459" display="Время и времена года Time and seasons 00050"/>
    <hyperlink ref="D547" r:id="rId460" display="Предлоги направления и места                                                              Prepositions of direction and place 00059"/>
    <hyperlink ref="D548" r:id="rId461" display="Тело человека Human body 00051"/>
    <hyperlink ref="D549" r:id="rId462" display="Цвета Colours 00049"/>
    <hyperlink ref="D551" r:id="rId463" display="Морфологический разбор глагола/                               5-6 класс  00043"/>
    <hyperlink ref="D552" r:id="rId464" display="Морфологический разбор глагола/ начальная школа  00042"/>
    <hyperlink ref="D553" r:id="rId465" display="Морфологический разбор деепричастия/                  5-6 класс  00029"/>
    <hyperlink ref="D554" r:id="rId466" display="Морфологический разбор имени прилагательного/ 5-6 класс  00033"/>
    <hyperlink ref="D555" r:id="rId467" display="Морфологический разбор имени прилагательного/ начальная школа  00040"/>
    <hyperlink ref="D556" r:id="rId468" display="Морфологический разбор имени существительного/ 5-6 класс  00044"/>
    <hyperlink ref="D557" r:id="rId469" display="Морфологический разбор имени существительного/ начальная школа  00041"/>
    <hyperlink ref="D558" r:id="rId470" display="Морфологический разбор междометия/                             5-6 класс  00030"/>
    <hyperlink ref="D559" r:id="rId471" display="Морфологический разбор местоимения/                          5-6 класс  00031"/>
    <hyperlink ref="D560" r:id="rId472" display="Морфологический разбор наречия/                         5-6 класс  00032"/>
    <hyperlink ref="D561" r:id="rId473" display="Морфологический разбор предлога/                        5-6 класс  00034"/>
    <hyperlink ref="D562" r:id="rId474" display="Морфологический разбор причастия/                         5-6 класс  00035"/>
    <hyperlink ref="D563" r:id="rId475" display="Морфологический разбор союза/                              5-6 класс  00036"/>
    <hyperlink ref="D564" r:id="rId476" display="Морфологический разбор частицы/                       5-6 класс  00037"/>
    <hyperlink ref="D565" r:id="rId477" display="Морфологический разбор числительного/     5-6 класс  00038"/>
    <hyperlink ref="D567" r:id="rId478" display="Азбука и счет разрезная"/>
    <hyperlink ref="D568" r:id="rId479" display="Азбука и счет английская разрезная"/>
    <hyperlink ref="D569" r:id="rId480" display="Азбука разрезная"/>
    <hyperlink ref="D570" r:id="rId481" display="Алфавит разрезной 00007"/>
    <hyperlink ref="D571" r:id="rId482" display="Разрезная азбука и счет"/>
    <hyperlink ref="D572" r:id="rId483" display="Ростомер.Азбука английская"/>
    <hyperlink ref="D573" r:id="rId484" display="Ростомер.Весёлый ростомер 00055"/>
    <hyperlink ref="D574" r:id="rId485" display="Ростомер.Космос 00012"/>
    <hyperlink ref="D575" r:id="rId486" display="Ростомер.Любимые сказки"/>
    <hyperlink ref="D576" r:id="rId487" display="Ростомер.Мы растём"/>
    <hyperlink ref="D577" r:id="rId488" display="Ростомер.Мы растём с азбукой 00056"/>
    <hyperlink ref="D578" r:id="rId489" display="Ростомер.Растём вместе"/>
    <hyperlink ref="D579" r:id="rId490" display="Ростомер.Растём с азбукой"/>
    <hyperlink ref="D580" r:id="rId491" display="Ростомер.Расти быстрее"/>
    <hyperlink ref="D581" r:id="rId492" display="Ростомер.Расти с азбукой"/>
    <hyperlink ref="D582" r:id="rId493" display="Ростомер.Расти с нами 00058"/>
    <hyperlink ref="D583" r:id="rId494" display="Ростомер.Я расту 00008"/>
    <hyperlink ref="D584" r:id="rId495" display="Плакат.Пиши правильно"/>
    <hyperlink ref="D585" r:id="rId496" display="Плакат. Расписание уроков 00062"/>
    <hyperlink ref="D586" r:id="rId497" display="Плакат. Расписание уроков 00061"/>
    <hyperlink ref="D587" r:id="rId498" display="Плакат.Таблица сложения"/>
    <hyperlink ref="D588" r:id="rId499" display="Плакат.Таблица умножения"/>
    <hyperlink ref="D589" r:id="rId500" display="Плакат.Звуко-буквенный ряд 00010"/>
    <hyperlink ref="D590" r:id="rId501" display="Плакат.Ряд чисел 00009"/>
    <hyperlink ref="D592" r:id="rId502" display="Азбука. "/>
    <hyperlink ref="D594" r:id="rId503" display="Инструменты"/>
    <hyperlink ref="D595" r:id="rId504" display="Музыкальные инструменты"/>
    <hyperlink ref="D596" r:id="rId505" display="Обувь"/>
    <hyperlink ref="D597" r:id="rId506" display="Предметы личной гигиены"/>
    <hyperlink ref="D599" r:id="rId507" display="Animals животные "/>
    <hyperlink ref="D600" r:id="rId508" display="Colours цвета"/>
    <hyperlink ref="D601" r:id="rId509" display="Геометрические фигуры"/>
    <hyperlink ref="D602" r:id="rId510" display="Грибы"/>
    <hyperlink ref="D603" r:id="rId511" display="Деревья"/>
    <hyperlink ref="D604" r:id="rId512" display="Домашние птицы"/>
    <hyperlink ref="D605" r:id="rId513" display="Еда"/>
    <hyperlink ref="D606" r:id="rId514" display="Живой уголок"/>
    <hyperlink ref="D607" r:id="rId515" display="Животные Африки"/>
    <hyperlink ref="D608" r:id="rId516" display="Звуки вокруг нас "/>
    <hyperlink ref="D609" r:id="rId517" display="Комнатные растения"/>
    <hyperlink ref="D610" r:id="rId518" display="Кто где живет?"/>
    <hyperlink ref="D611" r:id="rId519" display="Лесные ягоды"/>
    <hyperlink ref="D612" r:id="rId520" display="Мама и малыш"/>
    <hyperlink ref="D613" r:id="rId521" display="Мебель"/>
    <hyperlink ref="D614" r:id="rId522" display="Обувь"/>
    <hyperlink ref="D615" r:id="rId523" display="Овощи"/>
    <hyperlink ref="D616" r:id="rId524" display="Одежда"/>
    <hyperlink ref="D617" r:id="rId525" display="Перелетные птицы"/>
    <hyperlink ref="D618" r:id="rId526" display="Познакомимся со звуками"/>
    <hyperlink ref="D619" r:id="rId527" display="Посуда"/>
    <hyperlink ref="D620" r:id="rId528" display="Природные явления"/>
    <hyperlink ref="D621" r:id="rId529" display="Спецтехника"/>
    <hyperlink ref="D622" r:id="rId530" display="Сравнения"/>
    <hyperlink ref="D623" r:id="rId531" display="Считаем на английском"/>
    <hyperlink ref="D624" r:id="rId532" display="Транспорт"/>
    <hyperlink ref="D625" r:id="rId533" display="У кого какой малыш?"/>
    <hyperlink ref="D626" r:id="rId534" display="Фрукты"/>
    <hyperlink ref="D627" r:id="rId535" display="Цвета"/>
    <hyperlink ref="D628" r:id="rId536" display="Цветы"/>
    <hyperlink ref="D629" r:id="rId537" display="Эмоции и чувства"/>
    <hyperlink ref="D630" r:id="rId538" display="Ягоды"/>
    <hyperlink ref="D633" r:id="rId539" display="Буквы и слова"/>
    <hyperlink ref="D634" r:id="rId540" display="Первая азбука"/>
    <hyperlink ref="D635" r:id="rId541" display="Первые буквы"/>
    <hyperlink ref="D636" r:id="rId542" display="Пишем буквы"/>
    <hyperlink ref="D637" r:id="rId543" display=" Пишем буквы и читаем "/>
    <hyperlink ref="D638" r:id="rId544" display="Пишем и рисуем по клеточкам"/>
    <hyperlink ref="D640" r:id="rId545" display="Азбука"/>
    <hyperlink ref="D641" r:id="rId546" display="Мои первые буквы"/>
    <hyperlink ref="D642" r:id="rId547" display="Учимся писать"/>
    <hyperlink ref="D644" r:id="rId548" display="Веселый счет"/>
    <hyperlink ref="D645" r:id="rId549" display="Все по клеточкам"/>
    <hyperlink ref="D646" r:id="rId550" display="Изучаем счет"/>
    <hyperlink ref="D647" r:id="rId551" display="Нарисуй, раскрась"/>
    <hyperlink ref="D648" r:id="rId552" display="Рисуем играя"/>
    <hyperlink ref="D649" r:id="rId553" display="Рисуем первые фигуры"/>
    <hyperlink ref="D650" r:id="rId554" display="Рисуем фигуры"/>
    <hyperlink ref="D651" r:id="rId555" display="Счет"/>
    <hyperlink ref="D652" r:id="rId556" display="Уроки для ребят"/>
    <hyperlink ref="D653" r:id="rId557" display="Учимся вместе"/>
    <hyperlink ref="D654" r:id="rId558" display="Учимся писать по клеточкам"/>
    <hyperlink ref="D655" r:id="rId559" display="Учимся писать по точкам"/>
    <hyperlink ref="D656" r:id="rId560" display="Учусь писать"/>
    <hyperlink ref="D657" r:id="rId561" display="Я пишу сам"/>
    <hyperlink ref="D658" r:id="rId562" display="Я учусь"/>
    <hyperlink ref="D659" r:id="rId563" display="Я учусь писать"/>
    <hyperlink ref="D660" r:id="rId564" display="Я учусь писать по контуру"/>
    <hyperlink ref="D663" r:id="rId565" display="Большие буквы"/>
    <hyperlink ref="D664" r:id="rId566" display="Веселые буквы"/>
    <hyperlink ref="D665" r:id="rId567" display="Мои первые прописи"/>
    <hyperlink ref="D666" r:id="rId568" display="Пишем буквы и слова"/>
    <hyperlink ref="D668" r:id="rId569" display="Азбука"/>
    <hyperlink ref="D669" r:id="rId570" display="От буквы к букве"/>
    <hyperlink ref="D671" r:id="rId571" display="Веселые линии"/>
    <hyperlink ref="D672" r:id="rId572" display="Веселые прописи"/>
    <hyperlink ref="D673" r:id="rId573" display="Волшебные линии"/>
    <hyperlink ref="D674" r:id="rId574" display="Мой первый счет"/>
    <hyperlink ref="D675" r:id="rId575" display="Пишем по клеточкам"/>
    <hyperlink ref="D676" r:id="rId576" display="Раз, два, три"/>
    <hyperlink ref="D678" r:id="rId577" display="Веселые зверята / прописи"/>
    <hyperlink ref="D679" r:id="rId578" display="От точки к точке/прописи"/>
    <hyperlink ref="D680" r:id="rId579" display="Первые уроки/прописи"/>
    <hyperlink ref="D681" r:id="rId580" display="Раскрась сам / прописи"/>
    <hyperlink ref="D682" r:id="rId581" display="Тренируем руку/прописи"/>
    <hyperlink ref="D685" r:id="rId582" display="Чудесная азбука"/>
    <hyperlink ref="D686" r:id="rId583" display="Азбука мальчикам"/>
    <hyperlink ref="D687" r:id="rId584" display="Английская азбука для малышей"/>
    <hyperlink ref="D688" r:id="rId585" display="Азбука"/>
    <hyperlink ref="D689" r:id="rId586" display="Счет для малышей"/>
    <hyperlink ref="D690" r:id="rId587" display="Веселый счет"/>
    <hyperlink ref="D691" r:id="rId588" display="Учимся читать по слогам"/>
    <hyperlink ref="D692" r:id="rId589" display="Алфавит в картинках"/>
    <hyperlink ref="D693" r:id="rId590" display="Азбука в картинках"/>
    <hyperlink ref="D695" r:id="rId591" display="Волк и козлята"/>
    <hyperlink ref="D696" r:id="rId592" display="Гуси-лебеди 6+"/>
    <hyperlink ref="D697" r:id="rId593" display="Два жадных медвежонка"/>
    <hyperlink ref="D698" r:id="rId594" display="Двенадцать месяцев"/>
    <hyperlink ref="D699" r:id="rId595" display="Дюймовочка"/>
    <hyperlink ref="D700" r:id="rId596" display="Заяц-хваста"/>
    <hyperlink ref="D701" r:id="rId597" display="Зимовье"/>
    <hyperlink ref="D702" r:id="rId598" display="Коза-дереза "/>
    <hyperlink ref="D703" r:id="rId599" display="Колобок"/>
    <hyperlink ref="D704" r:id="rId600" display="Колосок"/>
    <hyperlink ref="D705" r:id="rId601" display="Кот и лиса"/>
    <hyperlink ref="D706" r:id="rId602" display="Курочка Ряба"/>
    <hyperlink ref="D707" r:id="rId603" display="Лиса, заяц и петух"/>
    <hyperlink ref="D708" r:id="rId604" display="Лисичка-сестричка и серый волк"/>
    <hyperlink ref="D709" r:id="rId605" display="Петушок и бобовое зернышко"/>
    <hyperlink ref="D710" r:id="rId606" display="Петушок-золотой гребешок"/>
    <hyperlink ref="D711" r:id="rId607" display="По щучьему веленью"/>
    <hyperlink ref="D712" r:id="rId608" display="Репка"/>
    <hyperlink ref="D713" r:id="rId609" display="Теремок"/>
    <hyperlink ref="D714" r:id="rId610" display="Тили-бом"/>
    <hyperlink ref="D715" r:id="rId611" display="Три поросенка"/>
    <hyperlink ref="D716" r:id="rId612" display="У страха глаза велики"/>
    <hyperlink ref="D718" r:id="rId613" display="Бременские музыканты"/>
    <hyperlink ref="D719" r:id="rId614" display="Кот и лиса"/>
    <hyperlink ref="D720" r:id="rId615" display="Кощей Бессмертный"/>
    <hyperlink ref="D721" r:id="rId616" display="Красная Шапочка"/>
    <hyperlink ref="D722" r:id="rId617" display="Крошечка-Хаврошечка"/>
    <hyperlink ref="D723" r:id="rId618" display="Любимая мама"/>
    <hyperlink ref="D724" r:id="rId619" display="Петушок золотой гребешок и жерновки"/>
    <hyperlink ref="D725" r:id="rId620" display="Снегурочка"/>
    <hyperlink ref="D726" r:id="rId621" display="Хитрая лиса"/>
    <hyperlink ref="D727" r:id="rId622" display="Царевна-лягушка"/>
    <hyperlink ref="D728" r:id="rId623" display="К.Чуковский &quot;Топтыгин и лиса&quot;"/>
    <hyperlink ref="D730" r:id="rId624" display="Гуси мои, гуси!"/>
    <hyperlink ref="D731" r:id="rId625" display="Гуси-лебеди"/>
    <hyperlink ref="D732" r:id="rId626" display="Колобок"/>
    <hyperlink ref="D733" r:id="rId627" display="Курочка Ряба"/>
    <hyperlink ref="D735" r:id="rId628" display="Лисичка со скалочкой"/>
    <hyperlink ref="D736" r:id="rId629" display="Репка"/>
    <hyperlink ref="D737" r:id="rId630" display="Теремок в стихах"/>
    <hyperlink ref="D738" r:id="rId631" display="Тили-бом"/>
    <hyperlink ref="D739" r:id="rId632" display="К.Чуковский &quot;Айболит&quot;"/>
    <hyperlink ref="D740" r:id="rId633" display="К.Чуковский &quot;Бармалей&quot;"/>
    <hyperlink ref="D741" r:id="rId634" display="К.Чуковский Краденое солнце"/>
    <hyperlink ref="D742" r:id="rId635" display="К.Чуковский Мойдодыр"/>
    <hyperlink ref="D743" r:id="rId636" display="К.Чуковский &quot;Муха-Цокотуха&quot;"/>
    <hyperlink ref="D744" r:id="rId637" display="К.Чуковский &quot;Путаница&quot;"/>
    <hyperlink ref="D745" r:id="rId638" display="К.Чуковский &quot;Тараканище&quot;"/>
    <hyperlink ref="D746" r:id="rId639" display="К.Чуковский Телефон"/>
    <hyperlink ref="D747" r:id="rId640" display="К.Чуковский &quot;Федорино горе&quot;"/>
    <hyperlink ref="D749" r:id="rId641" display="Вот мы какие"/>
    <hyperlink ref="D750" r:id="rId642" display="Гуси-лебеди"/>
    <hyperlink ref="D751" r:id="rId643" display="Давай дружить"/>
    <hyperlink ref="D752" r:id="rId644" display="Думы"/>
    <hyperlink ref="D753" r:id="rId645" display="Кто где живет"/>
    <hyperlink ref="D754" r:id="rId646" display="Колосок"/>
    <hyperlink ref="D755" r:id="rId647" display="Лиса и журавль"/>
    <hyperlink ref="D756" r:id="rId648" display="Медвежата"/>
    <hyperlink ref="D757" r:id="rId649" display="Мой папа"/>
    <hyperlink ref="D758" r:id="rId650" display="Муха-певуха"/>
    <hyperlink ref="D759" r:id="rId651" display="Учимся вместе"/>
    <hyperlink ref="D760" r:id="rId652" display="Хитрая лиса"/>
    <hyperlink ref="D761" r:id="rId653" display="В.Степанов &quot;Бабочка-капустница&quot;"/>
    <hyperlink ref="D762" r:id="rId654" display="В. Степанов &quot;Веснушки&quot;"/>
    <hyperlink ref="D763" r:id="rId655" display="В.Степанов &quot;День рождения Колокольчика&quot;"/>
    <hyperlink ref="D764" r:id="rId656" display="В.Степанов &quot;Дорога на мельницу&quot;"/>
    <hyperlink ref="D765" r:id="rId657" display="В.Степанов &quot;Коза-обманщица&quot;"/>
    <hyperlink ref="D766" r:id="rId658" display="В.Степанов &quot;Лесные звезды&quot;"/>
    <hyperlink ref="D767" r:id="rId659" display="В.Степанов &quot;Подковки&quot;"/>
    <hyperlink ref="D768" r:id="rId660" display="В.Степанов &quot;Тропинка в сказку&quot;"/>
    <hyperlink ref="D769" r:id="rId661" display="Ушинский К.Д. &quot;Маленькие сказки&quot;"/>
    <hyperlink ref="D771" r:id="rId662" display="Капустный лист"/>
    <hyperlink ref="D772" r:id="rId663" display="Сестрица Аленушка и братец Иванушка"/>
    <hyperlink ref="D773" r:id="rId664" display="Царевна-Несмеяна"/>
    <hyperlink ref="D774" r:id="rId665" display="Я учусь читать"/>
    <hyperlink ref="D777" r:id="rId666" display="Букварь. Горбачева Т.А."/>
    <hyperlink ref="D778" r:id="rId667" display="Любимые стихи и сказки. К.Чуковский&quot;)"/>
    <hyperlink ref="D779" r:id="rId668" display="Наши сказки"/>
    <hyperlink ref="D780" r:id="rId669" display="Сказки"/>
    <hyperlink ref="D782" r:id="rId670" display="Букварь обложка с серебряной фольгой"/>
    <hyperlink ref="D783" r:id="rId671" display="Сказки и потешки обложка с золотой  фольгой"/>
    <hyperlink ref="D784" r:id="rId672" display="Страна сказок обложка с золотой фольгой"/>
    <hyperlink ref="D785" r:id="rId673" display="А.Барто &quot;Книга стихов&quot; обложка с золотой фольгой"/>
    <hyperlink ref="D786" r:id="rId674" display="К.Чуковский &quot;Муха-Цокотуха.Сказки&quot; обложка с золотой фольгой"/>
    <hyperlink ref="D787" r:id="rId675" display="К.Чуковский &quot;Сказки&quot; обложка с золотой фольгой"/>
    <hyperlink ref="D789" r:id="rId676" display="А.Барто &quot;Книга стихов&quot;"/>
    <hyperlink ref="D790" r:id="rId677" display="Азбука и счет"/>
    <hyperlink ref="D791" r:id="rId678" display="В мире животных"/>
    <hyperlink ref="D792" r:id="rId679" display="Мудрые сказки"/>
    <hyperlink ref="D793" r:id="rId680" display="Страна сказок"/>
    <hyperlink ref="D794" r:id="rId681" display="Любимые сказки"/>
    <hyperlink ref="D795" r:id="rId682" display="В.Степанов &quot;Стихи и сказки&quot;"/>
    <hyperlink ref="D796" r:id="rId683" display="Букварь"/>
    <hyperlink ref="D797" r:id="rId684" display="Животный мир Земли"/>
    <hyperlink ref="D798" r:id="rId685" display="Сказки"/>
    <hyperlink ref="D799" r:id="rId686" display="Сказки и потешки"/>
    <hyperlink ref="D800" r:id="rId687" display="К.Чуковский &quot;Муха-Цокотуха.Сказки&quot; "/>
    <hyperlink ref="D801" r:id="rId688" display="К.Чуковский &quot;Сказки&quot; "/>
    <hyperlink ref="D803" r:id="rId689" display="Азбука"/>
    <hyperlink ref="D804" r:id="rId690" display="Азбука и счёт для малышей"/>
    <hyperlink ref="D805" r:id="rId691" display="Веселый урок"/>
    <hyperlink ref="D806" r:id="rId692" display="Волшебные сказки"/>
    <hyperlink ref="D807" r:id="rId693" display="Времена года"/>
    <hyperlink ref="D808" r:id="rId694" display="Лучшие сказки/ по слогам"/>
    <hyperlink ref="D809" r:id="rId695" display="Мир животных"/>
    <hyperlink ref="D810" r:id="rId696" display="Мои волшебные сказки/ по слогам"/>
    <hyperlink ref="D811" r:id="rId697" display="Мои любимые сказки"/>
    <hyperlink ref="D812" r:id="rId698" display="Стихи для мальчиков"/>
    <hyperlink ref="D813" r:id="rId699" display="Чудесные сказки "/>
    <hyperlink ref="D814" r:id="rId700" display="Я учусь считать"/>
    <hyperlink ref="D815" r:id="rId701" display="А.Барто &quot;Стихи&quot;"/>
    <hyperlink ref="D816" r:id="rId702" display="В.Степанов &quot;Лесные звезды&quot;"/>
    <hyperlink ref="D817" r:id="rId703" display="К.Чуковский &quot;Айболит и другие сказки&quot;"/>
    <hyperlink ref="D818" r:id="rId704" display="К.Чуковский &quot;Сказки и стихи&quot;"/>
    <hyperlink ref="D819" r:id="rId705" display="К.Чуковский &quot;Тараканище и другие сказки&quot;"/>
    <hyperlink ref="D821" r:id="rId706" display="Сказки"/>
    <hyperlink ref="D824" r:id="rId707" display="В гостях у зверят"/>
    <hyperlink ref="D825" r:id="rId708" display="Веселые овощи"/>
    <hyperlink ref="D826" r:id="rId709" display="Вот мы какие!"/>
    <hyperlink ref="D827" r:id="rId710" display="Гуси, мои гуси"/>
    <hyperlink ref="D828" r:id="rId711" display="Зверята"/>
    <hyperlink ref="D829" r:id="rId712" display="Как умываются зверята?"/>
    <hyperlink ref="D830" r:id="rId713" display="Лесная полянка"/>
    <hyperlink ref="D831" r:id="rId714" display="Лесные друзья"/>
    <hyperlink ref="D832" r:id="rId715" display="Лесные зверята"/>
    <hyperlink ref="D833" r:id="rId716" display="Лесные тропинки"/>
    <hyperlink ref="D834" r:id="rId717" display="Мои друзья"/>
    <hyperlink ref="D835" r:id="rId718" display="Мышка. Потешки"/>
    <hyperlink ref="D836" r:id="rId719" display="Наш двор"/>
    <hyperlink ref="D837" r:id="rId720" display="О зверятах"/>
    <hyperlink ref="D838" r:id="rId721" display="Отгадай-ка"/>
    <hyperlink ref="D839" r:id="rId722" display="Подводное путешествие"/>
    <hyperlink ref="D840" r:id="rId723" display="Поехали"/>
    <hyperlink ref="D841" r:id="rId724" display="Потешки"/>
    <hyperlink ref="D842" r:id="rId725" display="Потешки. Дождик"/>
    <hyperlink ref="D843" r:id="rId726" display="Прогулка в зоопарк"/>
    <hyperlink ref="D844" r:id="rId727" display="Прятки на грядке"/>
    <hyperlink ref="D845" r:id="rId728" display="Пузырь, соломинка и лапоть"/>
    <hyperlink ref="D846" r:id="rId729" display="Скороговорки малышам"/>
    <hyperlink ref="D847" r:id="rId730" display="Тебе, малыш"/>
    <hyperlink ref="D848" r:id="rId731" display="Тили-бом"/>
    <hyperlink ref="D849" r:id="rId732" display="Умные машины"/>
    <hyperlink ref="D851" r:id="rId733" display="Наш лес"/>
    <hyperlink ref="D852" r:id="rId734" display="Наши машины"/>
    <hyperlink ref="D854" r:id="rId735" display="В мире животных"/>
    <hyperlink ref="D855" r:id="rId736" display="Во саду ли в огороде "/>
    <hyperlink ref="D856" r:id="rId737" display="Где кто живет?"/>
    <hyperlink ref="D857" r:id="rId738" display="Где чей дом?"/>
    <hyperlink ref="D858" r:id="rId739" display="Звуки"/>
    <hyperlink ref="D859" r:id="rId740" display="Кто здесь живет?"/>
    <hyperlink ref="D860" r:id="rId741" display="Учимся сравнивать"/>
    <hyperlink ref="D861" r:id="rId742" display="Цифры и счет"/>
    <hyperlink ref="D863" r:id="rId743" display="Загадка за загадкой"/>
    <hyperlink ref="D864" r:id="rId744" display="Пых"/>
    <hyperlink ref="D865" r:id="rId745" display="Спи, моя радость"/>
    <hyperlink ref="D867" r:id="rId746" display="Азбука"/>
    <hyperlink ref="D868" r:id="rId747" display="Репка"/>
    <hyperlink ref="D869" r:id="rId748" display="Веселые зверята"/>
    <hyperlink ref="D870" r:id="rId749" display="Веселые овощи"/>
    <hyperlink ref="D871" r:id="rId750" display="Веселые стишки"/>
    <hyperlink ref="D872" r:id="rId751" display="Во дворе кто живет?"/>
    <hyperlink ref="D873" r:id="rId752" display="Добрые стишки"/>
    <hyperlink ref="D874" r:id="rId753" display="Зверята"/>
    <hyperlink ref="D875" r:id="rId754" display="Кто где живет?"/>
    <hyperlink ref="D876" r:id="rId755" display="Кто живет во дворе?"/>
    <hyperlink ref="D877" r:id="rId756" display="Курочка Ряба"/>
    <hyperlink ref="D878" r:id="rId757" display="Любимые загадки"/>
    <hyperlink ref="D879" r:id="rId758" display="Мальчикам"/>
    <hyperlink ref="D880" r:id="rId759" display="Неотложные дела"/>
    <hyperlink ref="D881" r:id="rId760" display="Отгадай-ка"/>
    <hyperlink ref="D882" r:id="rId761" display="Потешки.Дождик"/>
    <hyperlink ref="D884" r:id="rId762" display="Двенадцать месяцев"/>
    <hyperlink ref="D885" r:id="rId763" display="Лисичка-сестричка и серый волк"/>
    <hyperlink ref="D886" r:id="rId764" display="Медведь"/>
    <hyperlink ref="D887" r:id="rId765" display="Морозко"/>
    <hyperlink ref="D888" r:id="rId766" display="Три сокола"/>
    <hyperlink ref="D889" r:id="rId767" display="Два жадных медвежонка"/>
    <hyperlink ref="D890" r:id="rId768" display="Заяц-хваста"/>
    <hyperlink ref="D891" r:id="rId769" display="Зимовье"/>
    <hyperlink ref="D892" r:id="rId770" display="Колосок"/>
    <hyperlink ref="D893" r:id="rId771" display="Крылатый, мохнатый и масленый"/>
    <hyperlink ref="D894" r:id="rId772" display="Мужик и медведь"/>
    <hyperlink ref="D895" r:id="rId773" display="Петушок и бобовое зернышко"/>
    <hyperlink ref="D896" r:id="rId774" display="По щучьему веленью"/>
    <hyperlink ref="D897" r:id="rId775" display="Рукавичка"/>
    <hyperlink ref="D898" r:id="rId776" display="Три поросенка"/>
    <hyperlink ref="D899" r:id="rId777" display="К.Чуковский &quot;Краденое солнце&quot;"/>
    <hyperlink ref="D900" r:id="rId778" display="К.Чуковский &quot;Путаница&quot;"/>
    <hyperlink ref="D901" r:id="rId779" display="К.Чуковский &quot;Топтыгин и лиса&quot;"/>
    <hyperlink ref="D902" r:id="rId780" display="Бабка-Ёжка"/>
    <hyperlink ref="D903" r:id="rId781" display="Забавные потешки"/>
    <hyperlink ref="D904" r:id="rId782" display="Загадки"/>
    <hyperlink ref="D905" r:id="rId783" display="Загадки для малышей"/>
    <hyperlink ref="D906" r:id="rId784" display="Лесные жители"/>
    <hyperlink ref="D907" r:id="rId785" display="Пожарная техника"/>
    <hyperlink ref="D908" r:id="rId786" display="Про машины"/>
    <hyperlink ref="D909" r:id="rId787" display="Шалунишки"/>
    <hyperlink ref="D910" r:id="rId788" display="Азбука"/>
    <hyperlink ref="D911" r:id="rId789" display="В лесу"/>
    <hyperlink ref="D912" r:id="rId790" display="Весёлые стихи"/>
    <hyperlink ref="D913" r:id="rId791" display="Вот мы какие!"/>
    <hyperlink ref="D914" r:id="rId792" display="Книжка о технике"/>
    <hyperlink ref="D915" r:id="rId793" display="Любимые стихи о животных"/>
    <hyperlink ref="D916" r:id="rId794" display="Малышам"/>
    <hyperlink ref="D917" r:id="rId795" display="Отгадай, кто это?"/>
    <hyperlink ref="D918" r:id="rId796" display="Поиграть решили в прятки"/>
    <hyperlink ref="D919" r:id="rId797" display="Тили-бом"/>
    <hyperlink ref="D921" r:id="rId798" display="Волк и козлята"/>
    <hyperlink ref="D922" r:id="rId799" display="Гуси-лебеди"/>
    <hyperlink ref="D923" r:id="rId800" display="Коза-дереза"/>
    <hyperlink ref="D924" r:id="rId801" display="Кот в сапогах"/>
    <hyperlink ref="D925" r:id="rId802" display="Красная шапочка"/>
    <hyperlink ref="D926" r:id="rId803" display="Лиса, заяц и петух"/>
    <hyperlink ref="D927" r:id="rId804" display="Петушок-золотой гребешок"/>
    <hyperlink ref="D928" r:id="rId805" display="У страха глаза велики"/>
    <hyperlink ref="D929" r:id="rId806" display="К.Чуковский &quot;Тараканище&quot;"/>
    <hyperlink ref="D930" r:id="rId807" display="К. Чуковский &quot;Телефон&quot;"/>
    <hyperlink ref="D931" r:id="rId808" display="Гуси, мои гуси"/>
    <hyperlink ref="D932" r:id="rId809" display="Кто как умывается"/>
    <hyperlink ref="F934" r:id="rId810" display="Скачать Д Е К Л А Р А Ц И И   О   С О О Т В Е Т С Т В И И на весь товар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3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8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  <Company>MyHome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2022-08-19T07:20:23Z</dcterms:created>
  <dc:creator>Настенька</dc:creator>
  <dc:description/>
  <dc:language>lv-LV</dc:language>
  <cp:lastModifiedBy>User</cp:lastModifiedBy>
  <dcterms:modified xsi:type="dcterms:W3CDTF">2026-09-22T08:12:12Z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